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gege\"/>
    </mc:Choice>
  </mc:AlternateContent>
  <bookViews>
    <workbookView xWindow="0" yWindow="0" windowWidth="24000" windowHeight="9645" tabRatio="810"/>
  </bookViews>
  <sheets>
    <sheet name="4ა" sheetId="9" r:id="rId1"/>
    <sheet name="4" sheetId="8" r:id="rId2"/>
  </sheets>
  <externalReferences>
    <externalReference r:id="rId3"/>
  </externalReferences>
  <definedNames>
    <definedName name="_xlnm._FilterDatabase" localSheetId="1" hidden="1">'4'!$A$9:$C$9</definedName>
    <definedName name="_xlnm._FilterDatabase" localSheetId="0" hidden="1">'4ა'!$A$9:$B$378</definedName>
    <definedName name="_xlnm.Print_Area" localSheetId="1">'4'!$A$1:$B$773</definedName>
    <definedName name="_xlnm.Print_Area" localSheetId="0">'4ა'!$A$1:$C$387</definedName>
    <definedName name="_xlnm.Print_Titles" localSheetId="1">'4'!$9:$9</definedName>
    <definedName name="_xlnm.Print_Titles" localSheetId="0">'4ა'!$9:$9</definedName>
    <definedName name="shemod">'[1]დანართი 3'!$C$3:$I$30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1" i="8" l="1"/>
  <c r="B252" i="8"/>
  <c r="B253" i="8"/>
  <c r="B254" i="8"/>
  <c r="B255" i="8"/>
  <c r="B256" i="8"/>
  <c r="B258" i="8"/>
  <c r="B259" i="8"/>
  <c r="B260" i="8"/>
  <c r="B261" i="8"/>
  <c r="B262" i="8"/>
  <c r="B263" i="8"/>
  <c r="B264" i="8"/>
  <c r="B250" i="8"/>
  <c r="B249" i="8"/>
  <c r="B241" i="8"/>
  <c r="B242" i="8"/>
  <c r="B243" i="8"/>
  <c r="B244" i="8"/>
  <c r="B245" i="8"/>
  <c r="B246" i="8"/>
  <c r="B247" i="8"/>
  <c r="B240" i="8"/>
  <c r="B233" i="8"/>
  <c r="B234" i="8"/>
  <c r="B235" i="8"/>
  <c r="B236" i="8"/>
  <c r="B237" i="8"/>
  <c r="B238" i="8"/>
  <c r="B232" i="8"/>
  <c r="B225" i="8"/>
  <c r="B226" i="8"/>
  <c r="B227" i="8"/>
  <c r="B228" i="8"/>
  <c r="B229" i="8"/>
  <c r="B224" i="8"/>
  <c r="B219" i="8"/>
  <c r="B220" i="8"/>
  <c r="B221" i="8"/>
  <c r="B222" i="8"/>
  <c r="B218" i="8"/>
  <c r="B216" i="8"/>
  <c r="B217" i="8"/>
  <c r="B215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194" i="8"/>
  <c r="B190" i="8"/>
  <c r="B191" i="8"/>
  <c r="B192" i="8"/>
  <c r="B188" i="8"/>
  <c r="B189" i="8"/>
  <c r="B187" i="8"/>
  <c r="B176" i="8"/>
  <c r="B177" i="8"/>
  <c r="B178" i="8"/>
  <c r="B179" i="8"/>
  <c r="B180" i="8"/>
  <c r="B181" i="8"/>
  <c r="B182" i="8"/>
  <c r="B183" i="8"/>
  <c r="B184" i="8"/>
  <c r="B175" i="8"/>
  <c r="B174" i="8"/>
  <c r="B170" i="8"/>
  <c r="B167" i="8"/>
  <c r="B168" i="8"/>
  <c r="B169" i="8"/>
  <c r="B166" i="8"/>
  <c r="B157" i="8"/>
  <c r="B158" i="8"/>
  <c r="B159" i="8"/>
  <c r="B160" i="8"/>
  <c r="B161" i="8"/>
  <c r="B162" i="8"/>
  <c r="B163" i="8"/>
  <c r="B164" i="8"/>
  <c r="B165" i="8"/>
  <c r="B153" i="8"/>
  <c r="B154" i="8"/>
  <c r="B155" i="8"/>
  <c r="B156" i="8"/>
  <c r="B152" i="8"/>
  <c r="B149" i="8"/>
  <c r="B147" i="8"/>
  <c r="B146" i="8"/>
  <c r="B144" i="8"/>
  <c r="B143" i="8"/>
  <c r="B141" i="8"/>
  <c r="B14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20" i="8"/>
  <c r="B119" i="8"/>
  <c r="B118" i="8"/>
  <c r="B117" i="8"/>
  <c r="B115" i="8" s="1"/>
  <c r="B116" i="8"/>
  <c r="B114" i="8"/>
  <c r="B113" i="8"/>
  <c r="B110" i="8"/>
  <c r="B109" i="8"/>
  <c r="B108" i="8"/>
  <c r="B106" i="8"/>
  <c r="B105" i="8"/>
  <c r="B101" i="8"/>
  <c r="B102" i="8"/>
  <c r="B98" i="8"/>
  <c r="B99" i="8"/>
  <c r="B100" i="8"/>
  <c r="B97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6" i="8"/>
  <c r="B77" i="8"/>
  <c r="B78" i="8"/>
  <c r="B75" i="8"/>
  <c r="B74" i="8"/>
  <c r="B73" i="8"/>
  <c r="B72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6" i="8"/>
  <c r="B55" i="8"/>
  <c r="B54" i="8"/>
  <c r="B53" i="8"/>
  <c r="B52" i="8"/>
  <c r="B51" i="8"/>
  <c r="B50" i="8"/>
  <c r="B49" i="8"/>
  <c r="B48" i="8"/>
  <c r="B46" i="8"/>
  <c r="B45" i="8"/>
  <c r="B44" i="8"/>
  <c r="B43" i="8"/>
  <c r="B42" i="8"/>
  <c r="B41" i="8"/>
  <c r="B40" i="8"/>
  <c r="B39" i="8"/>
  <c r="B38" i="8"/>
  <c r="B37" i="8"/>
  <c r="B36" i="8"/>
  <c r="B34" i="8"/>
  <c r="B33" i="8"/>
  <c r="B32" i="8"/>
  <c r="B30" i="8"/>
  <c r="B29" i="8"/>
  <c r="B27" i="8"/>
  <c r="B25" i="8"/>
  <c r="B24" i="8"/>
  <c r="B23" i="8"/>
  <c r="B22" i="8"/>
  <c r="B21" i="8"/>
  <c r="B20" i="8"/>
  <c r="B19" i="8"/>
  <c r="B18" i="8"/>
  <c r="B35" i="8" l="1"/>
  <c r="B766" i="8"/>
  <c r="B758" i="8"/>
  <c r="B748" i="8"/>
  <c r="B740" i="8"/>
  <c r="B732" i="8"/>
  <c r="B723" i="8"/>
  <c r="B702" i="8"/>
  <c r="B695" i="8"/>
  <c r="B682" i="8"/>
  <c r="B660" i="8"/>
  <c r="B659" i="8" s="1"/>
  <c r="B657" i="8" s="1"/>
  <c r="B651" i="8"/>
  <c r="B648" i="8"/>
  <c r="B624" i="8"/>
  <c r="B621" i="8"/>
  <c r="B620" i="8" s="1"/>
  <c r="B616" i="8"/>
  <c r="B613" i="8"/>
  <c r="B605" i="8"/>
  <c r="B604" i="8" s="1"/>
  <c r="B588" i="8"/>
  <c r="B580" i="8"/>
  <c r="B566" i="8"/>
  <c r="B556" i="8"/>
  <c r="B544" i="8"/>
  <c r="B537" i="8"/>
  <c r="B526" i="8"/>
  <c r="B525" i="8" s="1"/>
  <c r="B524" i="8" s="1"/>
  <c r="B273" i="8"/>
  <c r="B272" i="8" s="1"/>
  <c r="B271" i="8" s="1"/>
  <c r="B513" i="8"/>
  <c r="B257" i="8" s="1"/>
  <c r="B505" i="8"/>
  <c r="B495" i="8"/>
  <c r="B487" i="8"/>
  <c r="B479" i="8"/>
  <c r="B470" i="8"/>
  <c r="B449" i="8"/>
  <c r="B442" i="8"/>
  <c r="B429" i="8"/>
  <c r="B407" i="8"/>
  <c r="B406" i="8" s="1"/>
  <c r="B404" i="8" s="1"/>
  <c r="B401" i="8"/>
  <c r="B398" i="8"/>
  <c r="B395" i="8"/>
  <c r="B371" i="8"/>
  <c r="B368" i="8"/>
  <c r="B363" i="8"/>
  <c r="B360" i="8"/>
  <c r="B359" i="8" s="1"/>
  <c r="B352" i="8"/>
  <c r="B351" i="8" s="1"/>
  <c r="B335" i="8"/>
  <c r="B327" i="8"/>
  <c r="B313" i="8"/>
  <c r="B303" i="8"/>
  <c r="B291" i="8"/>
  <c r="B284" i="8"/>
  <c r="B287" i="8" l="1"/>
  <c r="B282" i="8" s="1"/>
  <c r="B367" i="8"/>
  <c r="B504" i="8"/>
  <c r="B694" i="8"/>
  <c r="B681" i="8" s="1"/>
  <c r="B680" i="8" s="1"/>
  <c r="B739" i="8"/>
  <c r="B540" i="8"/>
  <c r="B535" i="8" s="1"/>
  <c r="B523" i="8" s="1"/>
  <c r="B757" i="8"/>
  <c r="B612" i="8"/>
  <c r="B647" i="8"/>
  <c r="B394" i="8"/>
  <c r="B441" i="8"/>
  <c r="B428" i="8" s="1"/>
  <c r="B427" i="8" s="1"/>
  <c r="B486" i="8"/>
  <c r="B522" i="8" l="1"/>
  <c r="B270" i="8"/>
  <c r="B269" i="8" s="1"/>
  <c r="B145" i="8" l="1"/>
  <c r="B223" i="8" l="1"/>
  <c r="B173" i="8" l="1"/>
  <c r="C374" i="9" l="1"/>
  <c r="C373" i="9" s="1"/>
  <c r="C361" i="9"/>
  <c r="C359" i="9" s="1"/>
  <c r="C358" i="9" s="1"/>
  <c r="C345" i="9"/>
  <c r="C336" i="9"/>
  <c r="C329" i="9" s="1"/>
  <c r="C328" i="9" s="1"/>
  <c r="C321" i="9"/>
  <c r="C318" i="9"/>
  <c r="C293" i="9"/>
  <c r="C284" i="9"/>
  <c r="C276" i="9"/>
  <c r="C265" i="9"/>
  <c r="C253" i="9"/>
  <c r="C229" i="9"/>
  <c r="C211" i="9"/>
  <c r="C193" i="9"/>
  <c r="C192" i="9" s="1"/>
  <c r="C186" i="9"/>
  <c r="C184" i="9" s="1"/>
  <c r="C177" i="9"/>
  <c r="C175" i="9" s="1"/>
  <c r="C168" i="9"/>
  <c r="C162" i="9"/>
  <c r="C161" i="9" s="1"/>
  <c r="C156" i="9"/>
  <c r="C155" i="9"/>
  <c r="C150" i="9"/>
  <c r="C145" i="9"/>
  <c r="C144" i="9" s="1"/>
  <c r="C138" i="9"/>
  <c r="C137" i="9" s="1"/>
  <c r="C132" i="9"/>
  <c r="C129" i="9"/>
  <c r="C124" i="9"/>
  <c r="C119" i="9"/>
  <c r="C108" i="9"/>
  <c r="C107" i="9" s="1"/>
  <c r="C104" i="9" s="1"/>
  <c r="C103" i="9" s="1"/>
  <c r="C96" i="9"/>
  <c r="C92" i="9"/>
  <c r="C77" i="9"/>
  <c r="C76" i="9" s="1"/>
  <c r="C71" i="9"/>
  <c r="C65" i="9"/>
  <c r="C56" i="9"/>
  <c r="C55" i="9" s="1"/>
  <c r="C47" i="9"/>
  <c r="C44" i="9"/>
  <c r="C33" i="9"/>
  <c r="C32" i="9" s="1"/>
  <c r="C16" i="9"/>
  <c r="C14" i="9" s="1"/>
  <c r="C13" i="9" s="1"/>
  <c r="B248" i="8"/>
  <c r="B239" i="8"/>
  <c r="B231" i="8"/>
  <c r="B230" i="8" s="1"/>
  <c r="B214" i="8"/>
  <c r="B193" i="8"/>
  <c r="B186" i="8"/>
  <c r="B151" i="8"/>
  <c r="B150" i="8" s="1"/>
  <c r="B148" i="8" s="1"/>
  <c r="B142" i="8"/>
  <c r="B139" i="8"/>
  <c r="B112" i="8"/>
  <c r="B107" i="8"/>
  <c r="B104" i="8"/>
  <c r="B96" i="8"/>
  <c r="B95" i="8" s="1"/>
  <c r="B79" i="8"/>
  <c r="B71" i="8"/>
  <c r="B57" i="8"/>
  <c r="B47" i="8"/>
  <c r="B28" i="8"/>
  <c r="B17" i="8"/>
  <c r="B16" i="8" s="1"/>
  <c r="B15" i="8" s="1"/>
  <c r="C209" i="9" l="1"/>
  <c r="C317" i="9"/>
  <c r="C40" i="9"/>
  <c r="C39" i="9" s="1"/>
  <c r="C38" i="9" s="1"/>
  <c r="C149" i="9"/>
  <c r="C136" i="9" s="1"/>
  <c r="C167" i="9"/>
  <c r="C154" i="9" s="1"/>
  <c r="C174" i="9"/>
  <c r="C118" i="9"/>
  <c r="B111" i="8"/>
  <c r="B103" i="8"/>
  <c r="B138" i="8"/>
  <c r="B185" i="8"/>
  <c r="B172" i="8" s="1"/>
  <c r="B171" i="8" s="1"/>
  <c r="B31" i="8"/>
  <c r="B26" i="8" s="1"/>
  <c r="C12" i="9"/>
  <c r="C64" i="9"/>
  <c r="C63" i="9" s="1"/>
  <c r="C54" i="9" s="1"/>
  <c r="C135" i="9" l="1"/>
  <c r="C128" i="9" s="1"/>
  <c r="C207" i="9"/>
  <c r="C173" i="9" s="1"/>
  <c r="B14" i="8"/>
  <c r="B13" i="8" s="1"/>
  <c r="C11" i="9"/>
  <c r="C10" i="9" l="1"/>
  <c r="B12" i="8" s="1"/>
  <c r="B11" i="8" s="1"/>
  <c r="B265" i="8" s="1"/>
  <c r="B267" i="8" l="1"/>
</calcChain>
</file>

<file path=xl/comments1.xml><?xml version="1.0" encoding="utf-8"?>
<comments xmlns="http://schemas.openxmlformats.org/spreadsheetml/2006/main">
  <authors>
    <author>User</author>
  </authors>
  <commentList>
    <comment ref="C142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მათ შორის: დასახარჯი ნაშთი 60804 ლარი;
2020 ში მისაღები თანხა 122132 ლარი, სავარაუდოდ მისაღები გრანტის თანხა 100000 ლარი.  </t>
        </r>
      </text>
    </comment>
    <comment ref="C325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ენები, დიპლომები, ტრეინინგები, კომერციალიზაცია</t>
        </r>
      </text>
    </comment>
    <comment ref="C326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სწავლის საფასური 18587930 პროფესიული 1027070
უცხოელების რაოდენობით სავარაუდო ნამატი 200000</t>
        </r>
      </text>
    </comment>
    <comment ref="C371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კონფერენციები გამოცემები</t>
        </r>
      </text>
    </comment>
  </commentList>
</comments>
</file>

<file path=xl/sharedStrings.xml><?xml version="1.0" encoding="utf-8"?>
<sst xmlns="http://schemas.openxmlformats.org/spreadsheetml/2006/main" count="1518" uniqueCount="929">
  <si>
    <t>კოდი</t>
  </si>
  <si>
    <t>შემოსავლები</t>
  </si>
  <si>
    <t>გრანტები</t>
  </si>
  <si>
    <t>დივიდენდები</t>
  </si>
  <si>
    <t>რენტა</t>
  </si>
  <si>
    <t>საქონლისა და მომსახურების რეალიზაცია</t>
  </si>
  <si>
    <t>ადმინისტრაციული მოსაკრებლები და გადასახდელები</t>
  </si>
  <si>
    <t xml:space="preserve">შემოსავალი შენობებისა და ნაგებობების იჯარაში ან მართვაში (უზურფრუქტი, ქირავნობა და სხვა) გადაცემიდან </t>
  </si>
  <si>
    <t xml:space="preserve">შემოსავალი სანქციებიდან (ჯარიმები და საურავები) ადმინისტრაციული სამართალდარღვევების გამო მრეწველობის, ელექტრო- და თბოენერგიის გამოყენებისა და წყალმომარაგების დარგში </t>
  </si>
  <si>
    <t xml:space="preserve">შემოსავალი სანქციებიდან (ჯარიმები და საურავები) ადმინისტრაციული სამართალდარღვევების გამო ტრანსპორტზე საგზაო მეურნეობისა და კავშირგაბმულობის დარგში </t>
  </si>
  <si>
    <t xml:space="preserve">სხვა ადმინისტრაციული სამართალდარღვევების გამო მოქალაქეთა საბინაო უფლებების, საბინაო-კომუნალური მეურნეობისა და კეთილმოწყობის დარგში </t>
  </si>
  <si>
    <t xml:space="preserve">შემოსავალი სანქციებიდან (ჯარიმები და საურავები) საზღვრის უკანონოდ დარღვევის გამო </t>
  </si>
  <si>
    <t>მიმდინარე</t>
  </si>
  <si>
    <t>კაპიტალური</t>
  </si>
  <si>
    <t>ათას ლარებში</t>
  </si>
  <si>
    <t>ხარჯები</t>
  </si>
  <si>
    <t>პროცენტი</t>
  </si>
  <si>
    <t>სუბსიდიები</t>
  </si>
  <si>
    <t>ინფორმაცია საჯარო სამართლის იურიდიული პირის შემოსულობების, გადასახდელების და ნაშთის შესახებ</t>
  </si>
  <si>
    <t>(საჯარო სამართლის იურიდიული პირის დასახელება (პროგრამული კოდი)</t>
  </si>
  <si>
    <t>ნაშთი პერიოდის დასაწყისისათვის</t>
  </si>
  <si>
    <t>შემოსულობები</t>
  </si>
  <si>
    <t>გადასახდელები</t>
  </si>
  <si>
    <t>ნაშთის ცვლილება</t>
  </si>
  <si>
    <t>ნაშთი პერიოდის ბოლოსათვის</t>
  </si>
  <si>
    <t>ფინანსური (ეკონომიკური) სამსახურის უფროსი:</t>
  </si>
  <si>
    <t>ძირითადი აქტივები</t>
  </si>
  <si>
    <t>საცხოვრებელი შენობები</t>
  </si>
  <si>
    <t>არასაცხოვრებელი შენობები</t>
  </si>
  <si>
    <t>საგზაო მაგისტრალები</t>
  </si>
  <si>
    <t>ქუჩები</t>
  </si>
  <si>
    <t>გზები</t>
  </si>
  <si>
    <t>ხიდები</t>
  </si>
  <si>
    <t>გვირაბები</t>
  </si>
  <si>
    <t>საკანალიზაციო და წყლის მომარაგების სისტემები</t>
  </si>
  <si>
    <t>ელექტროგადამცემი ხაზები</t>
  </si>
  <si>
    <t>მილსადენები</t>
  </si>
  <si>
    <t>სატრანსპორტო საშუალებები</t>
  </si>
  <si>
    <t>სატვირთო ავტომობილი</t>
  </si>
  <si>
    <t>მაღალი გამავლობის მსუბუქი ავტომობილი</t>
  </si>
  <si>
    <t>მსუბუქი ავტომობილი</t>
  </si>
  <si>
    <t>ტრაქტორები, კომბაინები და სხვა სასოფლო-სამეურნეო ტექნიკა</t>
  </si>
  <si>
    <t>ბულდოზერები და სხვა დანარჩენი სპეციალური ტექნიკა</t>
  </si>
  <si>
    <t>სხვა სატრანსპორტო საშუალებები</t>
  </si>
  <si>
    <t>სხვა მანქანა-დანადგარები და ინვენტარი</t>
  </si>
  <si>
    <t>ტელევიზორი</t>
  </si>
  <si>
    <t>მაცივარი</t>
  </si>
  <si>
    <t>კომპიუტერი</t>
  </si>
  <si>
    <t>მობილური ტელეფონი</t>
  </si>
  <si>
    <t>პრინტერი, სკანერი, ასლგადამღები</t>
  </si>
  <si>
    <t>უწყვეტი კვების წყარო</t>
  </si>
  <si>
    <t>ხმის ჩამწერი აპარატურა</t>
  </si>
  <si>
    <t>ფოტოაპარატი</t>
  </si>
  <si>
    <t>ვიდეო-აუდიო აპარატური</t>
  </si>
  <si>
    <t>ტელეფონის, ფაქსის აპარატი</t>
  </si>
  <si>
    <t>მუსიკალური ინსტრუმენტი</t>
  </si>
  <si>
    <t>სამედიცინო აპარატურა და ხელსაწყოები</t>
  </si>
  <si>
    <t>ოპტიკური ხელსაწყო</t>
  </si>
  <si>
    <t>ავეჯი</t>
  </si>
  <si>
    <t>რბილი ავეჯი</t>
  </si>
  <si>
    <t>მაჯის და სხვა ტიპის საათი</t>
  </si>
  <si>
    <t>სპორტული საქონელი</t>
  </si>
  <si>
    <t>ნახატი, ქანდაკება, ხელოვნების სხვა ნიმუშები, ანტიკვარიატი და ძვირადღირებული კოლექციები</t>
  </si>
  <si>
    <t>კოსტიუმები</t>
  </si>
  <si>
    <t>სხვა მანქანა-დანადგარები და ინვენტარი, რომელიც არ არის კლასიფიცირებული</t>
  </si>
  <si>
    <t>სხვა ძირითადი აქტივები</t>
  </si>
  <si>
    <t>ნედლეული და მასალები</t>
  </si>
  <si>
    <t>დაუმთავრებელი წარმოება</t>
  </si>
  <si>
    <t>მზა პროდუქცია</t>
  </si>
  <si>
    <t>შემდგომი რეალიზაციისათვის შეძენილი საქონელი</t>
  </si>
  <si>
    <t>ფასეულობები</t>
  </si>
  <si>
    <t>მიწა</t>
  </si>
  <si>
    <t>წიაღისეული</t>
  </si>
  <si>
    <t>რადიოსიხშირული სპექტრით სარგებლობის ლიცენზია</t>
  </si>
  <si>
    <t>ვალუტა და დეპოზიტები</t>
  </si>
  <si>
    <t>ფასიანი ქაღალდები, გარდა აქციებისა</t>
  </si>
  <si>
    <t>სესხები</t>
  </si>
  <si>
    <t>წარმოებული ფინანსური ინსტრუმენტები</t>
  </si>
  <si>
    <t xml:space="preserve">შენობა ნაგებობები </t>
  </si>
  <si>
    <t xml:space="preserve">მანქანა დანადგარები და ინვენტარი </t>
  </si>
  <si>
    <t xml:space="preserve">არაწარმოებული აქტივები </t>
  </si>
  <si>
    <t>ინფორმაცია საჯარო სამართლის იურიდიული პირის შემოსულობების შესახებ, გარდა საბიუჯეტო სახსრებიდან</t>
  </si>
  <si>
    <t xml:space="preserve">სხვა სახელმწიფო ერთეულებიდან მიღებული გრანტები </t>
  </si>
  <si>
    <t xml:space="preserve">გრანტები ცენტრალური ბიუჯეტიდან </t>
  </si>
  <si>
    <t xml:space="preserve">გრანტები სახელმწიფო ბიუჯეტიდან </t>
  </si>
  <si>
    <t xml:space="preserve">გრანტები ცენტრალური სსიპ(ებ)-დან/ა(ა)იპ(ბ)-დან </t>
  </si>
  <si>
    <t xml:space="preserve">გრანტები ავტონომიური რესპუბლიკის ერთიანი ბიუჯეტიდან </t>
  </si>
  <si>
    <t xml:space="preserve">გრანტები ავტონომიური რესპუბლიკის რესპუბლიკური ბიუჯეტიდან </t>
  </si>
  <si>
    <t xml:space="preserve">გრანტები ავტონომიური რესპუბლიკის სსიპ(ებ)-დან/ა(ა)იპ(ბ)-დან </t>
  </si>
  <si>
    <t xml:space="preserve">გრანტები ერთიანი მუნიციპალური ბიუჯეტიდან </t>
  </si>
  <si>
    <t xml:space="preserve">გრანტები თვითმმართველი ერთეულის ბიუჯეტიდან </t>
  </si>
  <si>
    <t xml:space="preserve">გრანტები თვითმმართველი ერთეულის სსიპ(ებ)-დან/ა(ა)იპ(ბ)-დან </t>
  </si>
  <si>
    <t>გრანტები უცხო სახელმწიფოთა მთავრობებს</t>
  </si>
  <si>
    <t>გრანტები საერთაშორისო ორგანიზაციებს</t>
  </si>
  <si>
    <t>დანართი #4</t>
  </si>
  <si>
    <t>ინფორმაცია საჯარო სამართლის იურიდიული პირის ბიუჯეტის შესახებ</t>
  </si>
  <si>
    <t>დ ა ს ა ხ ე ლ ე ბ ა</t>
  </si>
  <si>
    <t>2020 წლის პროექტი</t>
  </si>
  <si>
    <t>შრომის ანაზღაურება</t>
  </si>
  <si>
    <t>ხელფასები</t>
  </si>
  <si>
    <t>ხელფასები ფულადი ფორმით</t>
  </si>
  <si>
    <t>თანამდებობრივი სარგო</t>
  </si>
  <si>
    <t>წოდებრივი სარგო</t>
  </si>
  <si>
    <t>ჯილდო/პრემია</t>
  </si>
  <si>
    <t>დანამატი</t>
  </si>
  <si>
    <t>ჰონორარი</t>
  </si>
  <si>
    <t>კომპენსაცია</t>
  </si>
  <si>
    <t>ხელფასები სასაქონლო ფორმით</t>
  </si>
  <si>
    <t>ფაქტიური სოციალური შენატანები</t>
  </si>
  <si>
    <t>საქონელი და მომსახურება</t>
  </si>
  <si>
    <t>შრომითი ხელშეკრულებით დასაქმებულ პირთა ანაზღაურება</t>
  </si>
  <si>
    <t>მივლინება</t>
  </si>
  <si>
    <t>მივლინება ქვეყნის შიგნით</t>
  </si>
  <si>
    <t>მივლინება ქვეყნის გარეთ</t>
  </si>
  <si>
    <t>ოფისის ხარჯები</t>
  </si>
  <si>
    <t>საკანცელარიო, საწერ-სახაზავი ქაღალდის, საბუღალტრო ბლანკების, ბიულეტენების, საკანცელარიო წიგნების და სხვა ანალოგიური მასალების შეძენა</t>
  </si>
  <si>
    <t>კომპიუტერული პროგრამების შეძენის და განახლების ხარჯი</t>
  </si>
  <si>
    <t>ნორმატიული აქტების, საცნობარო და სპეციალური ლიტერატურის, ჟურნალ-გაზეთების შეძენა და ამავე მიზნებთან დაკავშირებული საგამომცემლო-სასტამბო (არაძირითადი საქმიანობის) ხარჯები</t>
  </si>
  <si>
    <t>მცირეფასიანი საოფისე ტექნიკის შეძენა და დამონტაჟების / დემონტაჟის ხარჯი</t>
  </si>
  <si>
    <t>კომპიუტერული ტექნიკა</t>
  </si>
  <si>
    <t>ასლგადამღები</t>
  </si>
  <si>
    <t>კარტრიჯების შეძენა და დატუმბვა</t>
  </si>
  <si>
    <t>ფოტო-ვიდეო-აუდიო აპარატურა</t>
  </si>
  <si>
    <t>გამათბობელი და გამაგრილებელი ტექნიკა</t>
  </si>
  <si>
    <t>სხვა მცირეფასიანი საოფისე ტექნიკის შეძენასა და დამონტაჟებასთან / დემონტაჟთან დაკავშირებული ხარჯი</t>
  </si>
  <si>
    <t>საოფისე ინვენტარის შეძენა და დამონტაჟების ხარჯი</t>
  </si>
  <si>
    <t>საოფისე ავეჯი</t>
  </si>
  <si>
    <t>სხვა საოფისე მცირეფასიანი ინვენტარის შეძენასა და დამონტაჟებასთან დაკავშირებული ხარჯი</t>
  </si>
  <si>
    <t>ოფისისათვის საჭირო საგნებისა და მასალების შეძენის ხარჯი</t>
  </si>
  <si>
    <t>რეცხვის, ქიმწმენდის და სანიტარული საგნების შეძენის ხარჯი</t>
  </si>
  <si>
    <t>შენობა-ნაგებობების და მათი მიმდებარე ტერიტორიების მიმდინარე რემონტის ხარჯი</t>
  </si>
  <si>
    <t>საოფისე ტექნიკის, ინვენტარის, მანქანა-დანადგარების მოვლა-შენახვის, ექსპლუატაციისა და მიმდინარე რემონტის ხარჯი</t>
  </si>
  <si>
    <t>კავშირგაბმულობის ხარჯი</t>
  </si>
  <si>
    <t>საფოსტო მომსახურების ხარჯი</t>
  </si>
  <si>
    <t>კომუნალური ხარჯი</t>
  </si>
  <si>
    <t>ელექტროენერგიის ხარჯი</t>
  </si>
  <si>
    <t>წყლის ხარჯი</t>
  </si>
  <si>
    <t>ბუნებრივი და თხევადი აირის ხარჯი</t>
  </si>
  <si>
    <t>კანალიზაციისა და ასინილიზაციის ხარჯი</t>
  </si>
  <si>
    <t>გათბობისა და გათბობის მიზნით სხვა საწვავისა და ნედლეულის, ასევე გენერატორის საწვავის შეძენის ხარჯი</t>
  </si>
  <si>
    <t>შენობა-ნაგებობების და მათი მიმდებარე ტერიტორიების მოვლა/დასუფთავების ხარჯი</t>
  </si>
  <si>
    <t>სამსახურებრივ მოვალეობასთან დაკავშირებული ბინით სარგებლობის კომუნალური ხარჯი</t>
  </si>
  <si>
    <t>სამსახურებრივი ცხოველების მოვლა-შენახვასთან და აღკაზმულობასთან დაკავშირებული ხარჯი</t>
  </si>
  <si>
    <t>ოფისის ხარჯი რომელიც არ არის კლასიფიცირებული</t>
  </si>
  <si>
    <t xml:space="preserve">წარმომადგენლობითი ხარჯები </t>
  </si>
  <si>
    <t xml:space="preserve">კვების ხარჯები </t>
  </si>
  <si>
    <t>სამედიცინო ხარჯები</t>
  </si>
  <si>
    <t xml:space="preserve">რბილი ინვენტარისა და უნიფორმის შეძენის და პირად ჰიგიენასთან დაკავშირებული ხარჯები </t>
  </si>
  <si>
    <t xml:space="preserve">ტრანსპორტის, ტექნიკისა და იარაღის ექსპლოატაციისა და მოვლა-შენახვის ხარჯები </t>
  </si>
  <si>
    <t>საწვავ/საპოხი მასალების შეძენის ხარჯი</t>
  </si>
  <si>
    <t>მიმდინარე რემონტის ხარჯი</t>
  </si>
  <si>
    <t>ექსპლუატაციის, მოვლა-შენახვის და სათადარიგო ნაწილების შეძენის ხარჯი</t>
  </si>
  <si>
    <t>ტრანსპორტის დაქირავების (გადაზიდვა-გადაყვანის) ხარჯი</t>
  </si>
  <si>
    <t>მცირეფასიანი ინსტრუმენტებისა და ხელსაწყოების შეძენა შენახვის ხარჯი</t>
  </si>
  <si>
    <t>ტრანსპორტის, ტექნიკისა და იარაღის ექსპლოატაციის და მოვლა-შენახვის არაკლასიფიცირებული ხარჯები</t>
  </si>
  <si>
    <t>სამხედრო ტექნიკისა და ტყვია-წამლის შეძენის ხარჯები</t>
  </si>
  <si>
    <t xml:space="preserve">სხვა დანარჩენი საქონელი და მომსახურება </t>
  </si>
  <si>
    <t>ბანკის მომსახურების ხარჯი</t>
  </si>
  <si>
    <t>დიპლომატიური დაწესებულებების შენახვისა და ატაშატის ხარჯი</t>
  </si>
  <si>
    <t>ექსპერტიზის და შემოწმებების ხარჯი</t>
  </si>
  <si>
    <t>კადრების მომზადება-გადამზადებასთან, კვალიფიკაციის ამაღლებასა და სტაჟირებასთან დაკავშირებული ხარჯი</t>
  </si>
  <si>
    <t>რეკლამის ხარჯი</t>
  </si>
  <si>
    <t>სესიების, კონფერენციების, ყრილობების, სემინარების და სხვა სამუშაო შეხვედრების ორგანიზების ხარჯი</t>
  </si>
  <si>
    <t>საკონსულტაციო, სანოტარო, თარჯიმნის და თარგმნის მომსახურების ხარჯი</t>
  </si>
  <si>
    <t>აუდიტორიული მომსახურების ხარჯი</t>
  </si>
  <si>
    <t>საარქივო მომსახურების ხარჯი</t>
  </si>
  <si>
    <t>შენობა-ნაგებობების დაცვის ხარჯი</t>
  </si>
  <si>
    <t>ბინის ქირა</t>
  </si>
  <si>
    <t>კულტურული, სპორტული, საგანმანათლებლო და საგამოფენო ღონისძიებების ხარჯები</t>
  </si>
  <si>
    <t>მაუწყებლობის ხარჯები</t>
  </si>
  <si>
    <t>სხვა დანარჩენ საქონელსა და მომსახურებაზე გაწეული დანარჩენი ხარჯი</t>
  </si>
  <si>
    <t>ძირითადი კაპიტალის მოხმარება*</t>
  </si>
  <si>
    <t>საგარეო ვალდებულებებზე</t>
  </si>
  <si>
    <t>ორმხრივ კრედიტორებზე</t>
  </si>
  <si>
    <t>მრავალმხრივ კრედიტორებზე</t>
  </si>
  <si>
    <t>კომერციულ ორგანიზაციებზე</t>
  </si>
  <si>
    <t>სხვა საგარეო ვალდებულებებზე</t>
  </si>
  <si>
    <t>საშინაო ერთეულებზე გარდა სახელმწიფო ერთეულებისა</t>
  </si>
  <si>
    <t>სახელმწიფო ერთეულებიდან აღებულ საშინაო ვალდებულებებზე</t>
  </si>
  <si>
    <t>სახელმწიფო საწარმოებს</t>
  </si>
  <si>
    <t>სახელმწიფო არაფინანსური საწარმოები</t>
  </si>
  <si>
    <t>სახელმწიფო ფინანსური საწარმოები</t>
  </si>
  <si>
    <t>კერძო საწარმოებს</t>
  </si>
  <si>
    <t>კერძო არაფინანსური საწარმოები</t>
  </si>
  <si>
    <t>კერძო ფინანსური საწარმოები</t>
  </si>
  <si>
    <t>სხვა სექტორებს</t>
  </si>
  <si>
    <t>გრანტები სახელმწიფო ბიუჯეტს</t>
  </si>
  <si>
    <t>გრანტები ცენტრალური ბიუჯეტის სსიპ(ებ)-ს/ა(ა)იპ(ებ)-ს</t>
  </si>
  <si>
    <t>სპეციალური ტრანსფერი</t>
  </si>
  <si>
    <t>სხვა</t>
  </si>
  <si>
    <t>გრანტები ავტონომიური რესპუბლიკის სსიპ(ებ)-ს/ა(ა)იპ(ბ)-ს</t>
  </si>
  <si>
    <t>გათანაბრებითი ტრანსფერი</t>
  </si>
  <si>
    <t>მიზნობრივი ტრანსფერი</t>
  </si>
  <si>
    <t>გრანტები თვითმმართველი ერთეულის სსიპ(ებ)-ს/ა(ა)იპ(ბ)-ს</t>
  </si>
  <si>
    <t>კაპიტალური ტრანსფერი</t>
  </si>
  <si>
    <t>სოციალური უზრუნველყოფა</t>
  </si>
  <si>
    <t>სოციალური დაზღვევა</t>
  </si>
  <si>
    <t>ფულადი ფორმით</t>
  </si>
  <si>
    <t>სასაქონლო ფორმით</t>
  </si>
  <si>
    <t>სოციალური დახმარება</t>
  </si>
  <si>
    <t>დამქირავებლის მიერ გაწეული სოციალური დახმარება</t>
  </si>
  <si>
    <t>სხვა ხარჯები</t>
  </si>
  <si>
    <t>ტრანსფერები, რომელიც სხვაგან არ არის კლასიფიცირებული</t>
  </si>
  <si>
    <t>მიმდინარე ტრანსფერები, რომელიც სხვაგან არ არის კლასიფიცირებული</t>
  </si>
  <si>
    <t>სასამართლოებისა და სხვა კვაზი-სასამართლო ორგანოების გადაწყვეტილებით დაკისრებული სააღსრულებო ხარჯი</t>
  </si>
  <si>
    <t>შენობა-ნაგებობების დაზღვევის ხარჯი</t>
  </si>
  <si>
    <t>დანადგარების დაზღვევის ხარჯი</t>
  </si>
  <si>
    <t>სატრანსპორტო საშუალებების დაზღვევის ხარჯი</t>
  </si>
  <si>
    <t>პერსონალის დაზღვევის ხარჯი</t>
  </si>
  <si>
    <t>დაზღვევის სხვა ხარჯები</t>
  </si>
  <si>
    <t xml:space="preserve">მოსწავლეთა ვაუჩერების ხარჯი </t>
  </si>
  <si>
    <t>სახელმწიფო სასწავლო გრანტების ხარჯი</t>
  </si>
  <si>
    <t>სახელმწიფო სასწავლო სტიპენდიების ხარჯი</t>
  </si>
  <si>
    <t>პრეზიდენტის სახელობის გრანტების ხარჯი</t>
  </si>
  <si>
    <t>პრეზიდენტის სახელობის სტიპენდიების ხარჯი</t>
  </si>
  <si>
    <t>პრეზიდენტის სახელობის სამეცნიერო გრანტების ხარჯი</t>
  </si>
  <si>
    <t>სხვა სახელობის სტიპენდიებისა და გრანტების ხარჯი</t>
  </si>
  <si>
    <t>სტიქიური უბედურებების შედეგად მიყენებული ზიანის ხარჯი</t>
  </si>
  <si>
    <t>გადასახადები (გარდა საშემომოსავლო და საქონლის ღირებულებაში აღრიცხული დღგ-ის)</t>
  </si>
  <si>
    <t>მოსაკრებლები</t>
  </si>
  <si>
    <t>საკომისიოები</t>
  </si>
  <si>
    <t>სხვა დანარჩენი მიმდინარე ტრანსფერები, რომელის სხვაგან არ არის კლასიფიცირებული</t>
  </si>
  <si>
    <t>კაპიტალური ტრანსფერები, რომელიც სხვაგან არ არის კლასიფიცირებული</t>
  </si>
  <si>
    <t>არაფინანსური აქტივების ზრდა</t>
  </si>
  <si>
    <t>სხვა ნაგებობები რომელიც არ არის კლასიფიცირებული</t>
  </si>
  <si>
    <t>მცენარეები, ხეები და ნარგავები</t>
  </si>
  <si>
    <t>სხვა ინტელექტუალური და საკუთრების პროდუქტები</t>
  </si>
  <si>
    <t>არაწარმოებული აქტივების საკუთრების უფლების გადაცემის ხარჯები (მიწის გარდა)</t>
  </si>
  <si>
    <t>ბუნებრივი აქტივები, რომლებიც სხვაგან არ არის კლასიფიცირებული</t>
  </si>
  <si>
    <t>ბუნებრივი რესურსების გამოყენების ნებართვები</t>
  </si>
  <si>
    <t>ფინანსური აქტივების ზრდა</t>
  </si>
  <si>
    <t>საშინაო დებიტორები</t>
  </si>
  <si>
    <t xml:space="preserve">ვალუტა და დეპოზიტები </t>
  </si>
  <si>
    <t xml:space="preserve">ფასიანი ქაღალდები, გარდა აქციებისა </t>
  </si>
  <si>
    <t xml:space="preserve">სესხები </t>
  </si>
  <si>
    <t>აქციები და წილები</t>
  </si>
  <si>
    <t>სადაზღვევო ტექნიკური რეზერვები სიცოცხლის დაზღვევის გარდა</t>
  </si>
  <si>
    <t>სხვა დანარჩენი დებიტორული დავალიანებები</t>
  </si>
  <si>
    <t>საგარეო დებიტორები</t>
  </si>
  <si>
    <t>ნასესხობის სპეციალური უფლება</t>
  </si>
  <si>
    <t>ვალდებულებების კლება</t>
  </si>
  <si>
    <t>საშინაო კრედიტორები</t>
  </si>
  <si>
    <t>სხვა დანარჩენი კრედიტორული დავალიანებები</t>
  </si>
  <si>
    <t>საგარეო კრედიტორები</t>
  </si>
  <si>
    <t>სადაზღვევო  ტექნიკური რეზერვები სიცოცხლის დაზღვევის გარდა</t>
  </si>
  <si>
    <t>დანართი N4ა</t>
  </si>
  <si>
    <t>შემოსავლების სახეების დასახელება</t>
  </si>
  <si>
    <t xml:space="preserve">1       </t>
  </si>
  <si>
    <t>შემოსავალი</t>
  </si>
  <si>
    <t xml:space="preserve">1 1      </t>
  </si>
  <si>
    <t>გადასახადები</t>
  </si>
  <si>
    <t xml:space="preserve">1 1 1     </t>
  </si>
  <si>
    <t>გადასახადები შემოსავალზე, მოგებაზე და კაპიტალის ღირებულების ნაზრდზე</t>
  </si>
  <si>
    <t xml:space="preserve">1 1 1 1    </t>
  </si>
  <si>
    <t>ფიზიკური პირებიდან</t>
  </si>
  <si>
    <t xml:space="preserve">1 1 1 1 1   </t>
  </si>
  <si>
    <t xml:space="preserve">საშემოსავლო გადასახადი </t>
  </si>
  <si>
    <t xml:space="preserve">1 1 1 1 1 1  </t>
  </si>
  <si>
    <t xml:space="preserve">დამქირავებლის მიერ დაკავებული საშემოსავლო გადასახადი </t>
  </si>
  <si>
    <t xml:space="preserve">1 1 1 1 1 2  </t>
  </si>
  <si>
    <t xml:space="preserve">გადასახადი ფიზიკურ პირთა საქმიანობით მიღებული შემოსავლებიდან </t>
  </si>
  <si>
    <t xml:space="preserve">1 1 1 1 1 2 1 </t>
  </si>
  <si>
    <t>გადასახადი ინდივიდუალური მეწარმე ფიზიკურ პირთა საქმიანობით მიღებული შემოსავლებიდან</t>
  </si>
  <si>
    <t xml:space="preserve">1 1 1 1 1 2 2 </t>
  </si>
  <si>
    <t>გადასახადი მეწარმე ფიზიკურ პირთა საქმიანობით მიღებული შემოსავლებიდან</t>
  </si>
  <si>
    <t xml:space="preserve">1 1 1 1 1 2 3 </t>
  </si>
  <si>
    <t>გადასახადი არამეწარმე ფიზიკურ პირთა საქმიანობით მიღებული შემოსავლებიდან</t>
  </si>
  <si>
    <t xml:space="preserve">1 1 1 1 1 3  </t>
  </si>
  <si>
    <t xml:space="preserve">გადასახადი ფიზიკური პირის მიერ მიღებული დივიდენდებიდან </t>
  </si>
  <si>
    <t xml:space="preserve">1 1 1 1 1 4  </t>
  </si>
  <si>
    <t xml:space="preserve">გადასახადი ფიზიკური პირის მიერ მიღებული პროცენტებიდან </t>
  </si>
  <si>
    <t xml:space="preserve">1 1 1 1 1 5  </t>
  </si>
  <si>
    <t xml:space="preserve">გადასახადი დიპლომატიურ დაწესებულებებში დასაქმებული რეზიდენტი ფიზიკური პირის მიერ მიღებული შემოსავლებიდან </t>
  </si>
  <si>
    <t xml:space="preserve">1 1 1 1 1 6  </t>
  </si>
  <si>
    <t xml:space="preserve">არარეზიდენტი პირების საშემოსავლო გადასახადი (გარდა ქონების რეალიზაციიდან მიღებული შემოსავლებისა) </t>
  </si>
  <si>
    <t xml:space="preserve">1 1 1 1 1 7  </t>
  </si>
  <si>
    <t xml:space="preserve">არარეზიდენტი პირების საშემოსავლო გადასახადი, ქონების რეალიზაციიდან მიღებული შემოსავლებიდან** </t>
  </si>
  <si>
    <t xml:space="preserve">1 1 1 1 1 8  </t>
  </si>
  <si>
    <t xml:space="preserve">გადასახადი ფიზიკური პირის მიერ მატერიალური აქტივების რეალიზაციით მიღებული ნამეტიდან </t>
  </si>
  <si>
    <t xml:space="preserve">1 1 1 1 1 9  </t>
  </si>
  <si>
    <t xml:space="preserve">გადასახადი ფიზიკური პირისთვის ქონების ჩუქებიდან </t>
  </si>
  <si>
    <t xml:space="preserve">1 1 1 1 1 10  </t>
  </si>
  <si>
    <t xml:space="preserve">გადასახადი ფიზიკური პირის მიერ ქონების მემკვიდრეობით მიღებიდან </t>
  </si>
  <si>
    <t xml:space="preserve">1 1 1 1 1 11  </t>
  </si>
  <si>
    <t xml:space="preserve">გადასახადი ფიზიკური პირის მიერ ქონების იჯარით გაცემის შედეგად მიღებული შემოსავლებიდან </t>
  </si>
  <si>
    <t xml:space="preserve">1 1 1 1 1 12  </t>
  </si>
  <si>
    <t>ფიქსირებული გადასახადიდან დაბეგვრის ობიექტზე</t>
  </si>
  <si>
    <t xml:space="preserve">1 1 1 1 1 13  </t>
  </si>
  <si>
    <t>ფიქსირებული გადასახადიდან დასაბეგრ საქმიანობაზე</t>
  </si>
  <si>
    <t xml:space="preserve">1 1 1 1 1 99  </t>
  </si>
  <si>
    <t xml:space="preserve">სხვა არაკლასიფიცირებული საშემოსავლო გადასახადი </t>
  </si>
  <si>
    <t xml:space="preserve">1 1 1 2    </t>
  </si>
  <si>
    <t>გადასახადი საწარმოებიდან</t>
  </si>
  <si>
    <t xml:space="preserve">1 1 1 2 1   </t>
  </si>
  <si>
    <t xml:space="preserve">მოგების გადასახადი </t>
  </si>
  <si>
    <t xml:space="preserve">1 1 1 2 1 1  </t>
  </si>
  <si>
    <t xml:space="preserve">რეზიდენტი საწარმოებიდან </t>
  </si>
  <si>
    <t xml:space="preserve">1 1 1 2 1 9  </t>
  </si>
  <si>
    <t xml:space="preserve">სხვა არაკლასიფიცირებული მოგების გადასახადი </t>
  </si>
  <si>
    <t xml:space="preserve">1 1 1 3    </t>
  </si>
  <si>
    <t>სხვა გადასახადები შემოსავალზე, მოგებაზე და კაპიტალის ღირებულების ნაზრდზე, რომელთა კლასიფიცირება შეუძლებელია</t>
  </si>
  <si>
    <t xml:space="preserve">1 1 2     </t>
  </si>
  <si>
    <t>გადასახადები ხელფასზე და სამუშაო ძალაზე</t>
  </si>
  <si>
    <t xml:space="preserve">1 1 3     </t>
  </si>
  <si>
    <t>გადასახადები ქონებაზე</t>
  </si>
  <si>
    <t xml:space="preserve">1 1 3 1    </t>
  </si>
  <si>
    <t>გადასახადები უძრავ ქონებაზე</t>
  </si>
  <si>
    <t xml:space="preserve">1 1 3 1 1   </t>
  </si>
  <si>
    <t xml:space="preserve">ქონების გადასახადი </t>
  </si>
  <si>
    <t xml:space="preserve">1 1 3 1 1 1  </t>
  </si>
  <si>
    <t xml:space="preserve">საქართველოს საწარმოთა ქონებაზე (გარდა მიწისა) </t>
  </si>
  <si>
    <t xml:space="preserve">1 1 3 1 1 2  </t>
  </si>
  <si>
    <t xml:space="preserve">უცხოურ საწარმოთა ქონებაზე (გარდა მიწისა) </t>
  </si>
  <si>
    <t xml:space="preserve">1 1 3 1 1 3  </t>
  </si>
  <si>
    <t xml:space="preserve">ფიზიკურ პირთა ქონებაზე (გარდა მიწისა) </t>
  </si>
  <si>
    <t xml:space="preserve">1 1 3 1 1 4  </t>
  </si>
  <si>
    <t xml:space="preserve">სასოფლო-სამეურნეო დანიშნულების მიწაზე ქონების გადასახადი </t>
  </si>
  <si>
    <t xml:space="preserve">1 1 3 1 1 4 1 </t>
  </si>
  <si>
    <t xml:space="preserve"> ფიზიკური პირებიდან </t>
  </si>
  <si>
    <t xml:space="preserve">1 1 3 1 1 4 2 </t>
  </si>
  <si>
    <t xml:space="preserve"> იურიდიული პირებიდან </t>
  </si>
  <si>
    <t xml:space="preserve">1 1 3 1 1 5  </t>
  </si>
  <si>
    <t xml:space="preserve">არასასოფლო-სამეურნეო დანიშნულების მიწაზე ქონების გადასახადი </t>
  </si>
  <si>
    <t xml:space="preserve">1 1 3 1 1 5 1 </t>
  </si>
  <si>
    <t xml:space="preserve">ფიზიკური პირებიდან </t>
  </si>
  <si>
    <t xml:space="preserve">1 1 3 1 1 5 2 </t>
  </si>
  <si>
    <t xml:space="preserve">იურიდიული პირებიდან </t>
  </si>
  <si>
    <t xml:space="preserve">1 1 3 2    </t>
  </si>
  <si>
    <t>გადასახადები წმინდა მატერიალურ ფასეულობებზე</t>
  </si>
  <si>
    <t xml:space="preserve">1 1 3 3    </t>
  </si>
  <si>
    <t>გადასახადები მემკვიდრეობასა და ნაჩუქარ ქონებაზე*</t>
  </si>
  <si>
    <t xml:space="preserve">1 1 3 5    </t>
  </si>
  <si>
    <t>გადასახადები კაპიტალზე და ფინანსურ აქტივებზე*</t>
  </si>
  <si>
    <t xml:space="preserve">1 1 3 6    </t>
  </si>
  <si>
    <t>სხვა არაერთჯერადი გადასახადები ქონებაზე*</t>
  </si>
  <si>
    <t xml:space="preserve">1 1 4     </t>
  </si>
  <si>
    <t>გადასახადები საქონელსა და მომსახურებაზე</t>
  </si>
  <si>
    <t xml:space="preserve">1 1 4 1    </t>
  </si>
  <si>
    <t>საყოველთაო გადასახადები საქონელსა და მომსახურებაზე</t>
  </si>
  <si>
    <t xml:space="preserve">1 1 4 1 1   </t>
  </si>
  <si>
    <t>დამატებული ღირებულების გადასახადი</t>
  </si>
  <si>
    <t xml:space="preserve">1 1 4 1 1 1  </t>
  </si>
  <si>
    <t xml:space="preserve">საქართველოს ტერიტორიაზე რეალიზებული პროდუქციიდან და გაწეული მომსახურებიდან </t>
  </si>
  <si>
    <t xml:space="preserve">1 1 4 1 1 2  </t>
  </si>
  <si>
    <t xml:space="preserve">იმპორტირებული პროდუქციიდან </t>
  </si>
  <si>
    <t xml:space="preserve">1 1 4 1 1 9  </t>
  </si>
  <si>
    <t xml:space="preserve">სხვა არაკლასიფიცირებული დამატებული ღირებულების გადასახადი </t>
  </si>
  <si>
    <t xml:space="preserve">1 1 4 1 2   </t>
  </si>
  <si>
    <t>ვაჭრობის გადასახადი*</t>
  </si>
  <si>
    <t xml:space="preserve">1 1 4 1 3   </t>
  </si>
  <si>
    <t>ბრუნვის გადასახადი და სხვა გადასახადები საქონელსა და მომსახურებაზე*</t>
  </si>
  <si>
    <t xml:space="preserve">1 1 4 1 4   </t>
  </si>
  <si>
    <t>გადასახადები ფინანსურ და კაპიტალის ოპერაციებზე</t>
  </si>
  <si>
    <t xml:space="preserve">1 1 4 2    </t>
  </si>
  <si>
    <t>აქციზი</t>
  </si>
  <si>
    <t xml:space="preserve">1 1 4 2 1   </t>
  </si>
  <si>
    <t xml:space="preserve">საქართველოს ტერიტორიაზე წარმოებული პროდუქციის რეალიზაციიდან </t>
  </si>
  <si>
    <t xml:space="preserve">1 1 4 2 1 1  </t>
  </si>
  <si>
    <t>თამბაქოდან</t>
  </si>
  <si>
    <t xml:space="preserve">1 1 4 2 1 1 1 </t>
  </si>
  <si>
    <t>ფიქსირებული გადასახადიდან</t>
  </si>
  <si>
    <t xml:space="preserve">1 1 4 2 1 1 2 </t>
  </si>
  <si>
    <t>ადვალური გადასახადიდან</t>
  </si>
  <si>
    <t xml:space="preserve">1 1 4 2 1 2  </t>
  </si>
  <si>
    <t>არაყიდან</t>
  </si>
  <si>
    <t xml:space="preserve">1 1 4 2 1 3  </t>
  </si>
  <si>
    <t>სპირტიანი სასმელებიდან (არყის გარდა)</t>
  </si>
  <si>
    <t xml:space="preserve">1 1 4 2 1 4  </t>
  </si>
  <si>
    <t>ლუდიდან</t>
  </si>
  <si>
    <t xml:space="preserve">1 1 4 2 1 5  </t>
  </si>
  <si>
    <t>მობილური კავშირგაბმულობიდან</t>
  </si>
  <si>
    <t xml:space="preserve">1 1 4 2 1 5 1 </t>
  </si>
  <si>
    <t>ადგილობრივი ზარებიდან</t>
  </si>
  <si>
    <t xml:space="preserve">1 1 4 2 1 5 2 </t>
  </si>
  <si>
    <t>საერთაშორისო ზარებიდან</t>
  </si>
  <si>
    <t xml:space="preserve">1 1 4 2 1 6  </t>
  </si>
  <si>
    <t>ბუნებრივი აირიდან</t>
  </si>
  <si>
    <t xml:space="preserve">1 1 4 2 1 7  </t>
  </si>
  <si>
    <t>სხვა არაკლასიფიცირებული პროდუქციიდან</t>
  </si>
  <si>
    <t xml:space="preserve">1 1 4 2 2   </t>
  </si>
  <si>
    <t xml:space="preserve">1 1 4 2 2 1  </t>
  </si>
  <si>
    <t xml:space="preserve">1 1 4 2 2 1 1 </t>
  </si>
  <si>
    <t xml:space="preserve">1 1 4 2 2 1 2 </t>
  </si>
  <si>
    <t xml:space="preserve">1 1 4 2 2 2  </t>
  </si>
  <si>
    <t xml:space="preserve">1 1 4 2 2 3  </t>
  </si>
  <si>
    <t xml:space="preserve">1 1 4 2 2 4  </t>
  </si>
  <si>
    <t>ბენზინიდან</t>
  </si>
  <si>
    <t xml:space="preserve">1 1 4 2 2 5  </t>
  </si>
  <si>
    <t>დიზელიდან</t>
  </si>
  <si>
    <t xml:space="preserve">1 1 4 2 2 6  </t>
  </si>
  <si>
    <t>ნავთიდან</t>
  </si>
  <si>
    <t xml:space="preserve">1 1 4 2 2 7  </t>
  </si>
  <si>
    <t>სხვა ნავთობპროდუქტებიდან</t>
  </si>
  <si>
    <t xml:space="preserve">1 1 4 2 2 8  </t>
  </si>
  <si>
    <t>მსუბუქი ავტომობილებიდან</t>
  </si>
  <si>
    <t xml:space="preserve">1 1 4 2 2 10  </t>
  </si>
  <si>
    <t xml:space="preserve">1 1 4 2 3   </t>
  </si>
  <si>
    <t xml:space="preserve">ექსპორტირებული პროდუქციიდან** </t>
  </si>
  <si>
    <t xml:space="preserve">1 1 4 2 9   </t>
  </si>
  <si>
    <t xml:space="preserve">სხვა არაკლასიფიცირებული აქციზი </t>
  </si>
  <si>
    <t xml:space="preserve">1 1 4 3    </t>
  </si>
  <si>
    <t>ფისკალური მონოპოლიების მოგება*</t>
  </si>
  <si>
    <t xml:space="preserve">1 1 4 4    </t>
  </si>
  <si>
    <t>გადასახადები სპეციფიურ მომსახურებაზე*</t>
  </si>
  <si>
    <t xml:space="preserve">1 1 4 5    </t>
  </si>
  <si>
    <t>გადასახადები საქონლის გამოყენებაზე და საქონლის გამოყენების ან საქმიანობის განხორციელების ნებართვაზე*</t>
  </si>
  <si>
    <t xml:space="preserve">1 1 4 5 1   </t>
  </si>
  <si>
    <t>გადასახადები ავტომობილებზე*</t>
  </si>
  <si>
    <t xml:space="preserve">1 1 4 5 2   </t>
  </si>
  <si>
    <t xml:space="preserve"> სხვა გადასახადები საქონლის გამოყენებაზე და საქონლის გამოყენების ან საქმიანობის განხორციელების ნებართვაზე*</t>
  </si>
  <si>
    <t xml:space="preserve">1 1 4 6    </t>
  </si>
  <si>
    <t>სხვა გადასახადები საქონელსა და მომსახურებაზე*</t>
  </si>
  <si>
    <t xml:space="preserve">1 1 5     </t>
  </si>
  <si>
    <t>გადასახადები საგარეო ვაჭრობასა და საგარეო-ეკონომიკურ ოპერაციებზე</t>
  </si>
  <si>
    <t xml:space="preserve">1 1 5 1    </t>
  </si>
  <si>
    <t>იმპორტის გადასახადი</t>
  </si>
  <si>
    <t xml:space="preserve">1 1 5 2    </t>
  </si>
  <si>
    <t>გადასახადები ექსპორტზე*</t>
  </si>
  <si>
    <t xml:space="preserve">1 1 5 3    </t>
  </si>
  <si>
    <t>ექსპორტიორი ან იმპორტიორი ფისკალური მონოპოლიების მოგება*</t>
  </si>
  <si>
    <t xml:space="preserve">1 1 5 4    </t>
  </si>
  <si>
    <t>ვალუტის გადამცვლელი ფისკალური მონოპოლიის მოგება*</t>
  </si>
  <si>
    <t xml:space="preserve">1 1 5 5    </t>
  </si>
  <si>
    <t>გადასახადები ვალუტის გადაცვლაზე</t>
  </si>
  <si>
    <t xml:space="preserve">1 1 5 6    </t>
  </si>
  <si>
    <t>სხვა გადასახადები საგარეო ვაჭრობასა და საგარეო-ეკონომიკურ ოპერაციებზე*</t>
  </si>
  <si>
    <t xml:space="preserve">1 1 6     </t>
  </si>
  <si>
    <t>სხვა გადასახადები</t>
  </si>
  <si>
    <t xml:space="preserve">1 1 6 1    </t>
  </si>
  <si>
    <t>მეწარმე სუბიექტებიდან</t>
  </si>
  <si>
    <t xml:space="preserve">1 1 6 1 1   </t>
  </si>
  <si>
    <t>ზედმეტად ან შეცდომით გადახდილი გადასახადები</t>
  </si>
  <si>
    <t xml:space="preserve">1 1 6 1 2   </t>
  </si>
  <si>
    <t>გაუქმებული გადასახადები</t>
  </si>
  <si>
    <t xml:space="preserve">1 1 6 1 3   </t>
  </si>
  <si>
    <t>ჯარიმები საგადასახადო და საბაჟო სამართალდარღვევის გამო</t>
  </si>
  <si>
    <t xml:space="preserve">1 1 6 1 3 1  </t>
  </si>
  <si>
    <t>ჯარიმები საგადასახადო სამართალდარღვევის გამო</t>
  </si>
  <si>
    <t xml:space="preserve">1 1 6 1 3 1 1 </t>
  </si>
  <si>
    <t>ჯარიმა დეკლარაციის დაგვიანებით წარდგენისათვის</t>
  </si>
  <si>
    <t xml:space="preserve">1 1 6 1 3 1 2 </t>
  </si>
  <si>
    <t>ჯარიმა დეკლარაციაში გადასახადის შემცირებისათვის</t>
  </si>
  <si>
    <t xml:space="preserve">1 1 6 1 3 1 3 </t>
  </si>
  <si>
    <t>ჯარიმა საკონტროლო-სალარო აპარატების გამოყენების წესის დარღვევისათვის</t>
  </si>
  <si>
    <t xml:space="preserve">1 1 6 1 3 1 4 </t>
  </si>
  <si>
    <t>ჯარიმა საქონლის დოკუმენტების გარეშე ტრანსპორტირებაზე, რეალიზაციაზე და აღურიცხაობაზე</t>
  </si>
  <si>
    <t xml:space="preserve">1 1 6 1 3 1 5 </t>
  </si>
  <si>
    <t>ჯარიმა დღგ-სათვის გათვალისწინებული მოთხოვნების დარღვევაზე</t>
  </si>
  <si>
    <t xml:space="preserve">1 1 6 1 3 1 6 </t>
  </si>
  <si>
    <t>სხვა არაკლასიფიცირებული ჯარიმები საგადასახადო სამართალდარღვევის გამო</t>
  </si>
  <si>
    <t xml:space="preserve">1 1 6 1 3 2  </t>
  </si>
  <si>
    <t>ჯარიმები საბაჟო სამართალდარღვევის გამო</t>
  </si>
  <si>
    <t xml:space="preserve">1 1 6 1 4   </t>
  </si>
  <si>
    <t>საურავი</t>
  </si>
  <si>
    <t xml:space="preserve">1 1 6 2    </t>
  </si>
  <si>
    <t>არამეწარმე სუბიექტებიდან ან რომელთა კლასიფიცირება შეუძლებელია</t>
  </si>
  <si>
    <t xml:space="preserve">1 2      </t>
  </si>
  <si>
    <t>სოციალური შენატანები*</t>
  </si>
  <si>
    <t xml:space="preserve">1 2 1     </t>
  </si>
  <si>
    <t>სოციალური დაზღვევის შენატანები*</t>
  </si>
  <si>
    <t xml:space="preserve">1 2 1 1    </t>
  </si>
  <si>
    <t>დასაქმებულის შენატანები*</t>
  </si>
  <si>
    <t xml:space="preserve">1 2 1 2    </t>
  </si>
  <si>
    <t>დამსაქმებლის შენატანები*</t>
  </si>
  <si>
    <t xml:space="preserve">1 2 1 3    </t>
  </si>
  <si>
    <t>თვითდასაქმებულის ან არადასაქმებული პირის შენატანები*</t>
  </si>
  <si>
    <t xml:space="preserve">1 2 1 4    </t>
  </si>
  <si>
    <t>სოციალური დაზღვევის შენატანები, რომელთა კლასიფიცირება შეუძლებელია*</t>
  </si>
  <si>
    <t xml:space="preserve">1 2 2     </t>
  </si>
  <si>
    <t>სხვა სოციალური შენატანები*</t>
  </si>
  <si>
    <t xml:space="preserve">1 2 2 1    </t>
  </si>
  <si>
    <t xml:space="preserve">1 2 2 2    </t>
  </si>
  <si>
    <t xml:space="preserve">1 2 2 3    </t>
  </si>
  <si>
    <t>დარიცხული შენატანები*</t>
  </si>
  <si>
    <t xml:space="preserve">1 3      </t>
  </si>
  <si>
    <t xml:space="preserve">1 3 1     </t>
  </si>
  <si>
    <t>უცხო სახელმწიფოთა მთავრობებიდან</t>
  </si>
  <si>
    <t xml:space="preserve">1 3 1 1    </t>
  </si>
  <si>
    <t xml:space="preserve">1 3 1 2    </t>
  </si>
  <si>
    <t xml:space="preserve">1 3 2     </t>
  </si>
  <si>
    <t>საერთაშორისო ორგანიზაციებიდან</t>
  </si>
  <si>
    <t xml:space="preserve">1 3 2 1    </t>
  </si>
  <si>
    <t xml:space="preserve">1 3 2 2    </t>
  </si>
  <si>
    <t xml:space="preserve">1 3 3     </t>
  </si>
  <si>
    <t xml:space="preserve">1 3 3 1    </t>
  </si>
  <si>
    <t xml:space="preserve">1 3 3 1 1   </t>
  </si>
  <si>
    <t xml:space="preserve">1 3 3 1 1 1  </t>
  </si>
  <si>
    <t xml:space="preserve">1 3 3 1 1 1 1 </t>
  </si>
  <si>
    <t xml:space="preserve">გათანაბრებითი ტრანსფერი </t>
  </si>
  <si>
    <t xml:space="preserve">1 3 3 1 1 1 2 </t>
  </si>
  <si>
    <t xml:space="preserve">მიზნობრივი ტრანსფერი </t>
  </si>
  <si>
    <t xml:space="preserve">1 3 3 1 1 1 3 </t>
  </si>
  <si>
    <t xml:space="preserve">სპეციალური ტრანსფერი </t>
  </si>
  <si>
    <t xml:space="preserve">1 3 3 1 1 1 9 </t>
  </si>
  <si>
    <t xml:space="preserve">სხვა </t>
  </si>
  <si>
    <t xml:space="preserve">1 3 3 1 1 2  </t>
  </si>
  <si>
    <t xml:space="preserve">1 3 3 1 2   </t>
  </si>
  <si>
    <t xml:space="preserve">1 3 3 1 2 1  </t>
  </si>
  <si>
    <t xml:space="preserve">1 3 3 1 2 1 1 </t>
  </si>
  <si>
    <t xml:space="preserve">1 3 3 1 2 1 9 </t>
  </si>
  <si>
    <t xml:space="preserve">1 3 3 1 2 2  </t>
  </si>
  <si>
    <t xml:space="preserve">1 3 3 1 3   </t>
  </si>
  <si>
    <t xml:space="preserve">1 3 3 1 3 1  </t>
  </si>
  <si>
    <t xml:space="preserve">1 3 3 1 3 1 1 </t>
  </si>
  <si>
    <t xml:space="preserve">1 3 3 1 3 1 9 </t>
  </si>
  <si>
    <t xml:space="preserve">1 3 3 1 3 2  </t>
  </si>
  <si>
    <t xml:space="preserve">1 3 3 2    </t>
  </si>
  <si>
    <t xml:space="preserve">1 3 3 2 1   </t>
  </si>
  <si>
    <t xml:space="preserve">1 3 3 2 1 1  </t>
  </si>
  <si>
    <t xml:space="preserve">1 3 3 2 1 1 1 </t>
  </si>
  <si>
    <t xml:space="preserve">1 3 3 2 1 1 2 </t>
  </si>
  <si>
    <t xml:space="preserve">კაპიტალური ტრანსფერი </t>
  </si>
  <si>
    <t xml:space="preserve">1 3 3 2 1 1 9 </t>
  </si>
  <si>
    <t xml:space="preserve">1 3 3 2 1 2  </t>
  </si>
  <si>
    <t xml:space="preserve">1 3 3 2 2   </t>
  </si>
  <si>
    <t xml:space="preserve">1 3 3 2 2 1  </t>
  </si>
  <si>
    <t xml:space="preserve">1 3 3 2 2 1 1 </t>
  </si>
  <si>
    <t xml:space="preserve">1 3 3 2 2 1 2 </t>
  </si>
  <si>
    <t xml:space="preserve">1 3 3 2 2 1 9 </t>
  </si>
  <si>
    <t xml:space="preserve">1 3 3 2 2 2  </t>
  </si>
  <si>
    <t xml:space="preserve">1 3 3 2 3   </t>
  </si>
  <si>
    <t xml:space="preserve">1 3 3 2 3 1  </t>
  </si>
  <si>
    <t xml:space="preserve">1 3 3 2 3 1 1 </t>
  </si>
  <si>
    <t xml:space="preserve">1 3 3 2 3 1 2 </t>
  </si>
  <si>
    <t xml:space="preserve">1 3 3 2 3 1 9 </t>
  </si>
  <si>
    <t xml:space="preserve">1 3 3 2 3 2  </t>
  </si>
  <si>
    <t xml:space="preserve">1 4      </t>
  </si>
  <si>
    <t>სხვა შემოსავალი</t>
  </si>
  <si>
    <t xml:space="preserve">1 4 1     </t>
  </si>
  <si>
    <t xml:space="preserve">შემოსავალი საკუთრებიდან </t>
  </si>
  <si>
    <t xml:space="preserve">1 4 1 1    </t>
  </si>
  <si>
    <t xml:space="preserve">პროცენტი </t>
  </si>
  <si>
    <t xml:space="preserve">1 4 1 1 1   </t>
  </si>
  <si>
    <t xml:space="preserve">არარეზიდენტებისგან </t>
  </si>
  <si>
    <t xml:space="preserve">1 4 1 1 2   </t>
  </si>
  <si>
    <t>რეზიდენტებისგან, სხვა სამთავრობო სექტორის გარდა</t>
  </si>
  <si>
    <t xml:space="preserve">1 4 1 1 2 1  </t>
  </si>
  <si>
    <t xml:space="preserve">საფინანსო ინსტიტუტებზე გაცემული სესხებიდან (კრედიტებიდან) მიღებული პროცენტი (სარგებელი) </t>
  </si>
  <si>
    <t xml:space="preserve">1 4 1 1 2 2  </t>
  </si>
  <si>
    <t xml:space="preserve">სახელმწიფოს წილობრივი მონაწილეობით მოქმედ საწარმოებზე გაცემული სესხებიდან (კრედიტებიდან) მიღებული პროცენტი (სარგებელი) </t>
  </si>
  <si>
    <t xml:space="preserve">1 4 1 1 2 3  </t>
  </si>
  <si>
    <t xml:space="preserve">კერძო საწარმოებზე გაცემული სესხებიდან (კრედიტებიდან) მიღებული პროცენტი (სარგებელი) </t>
  </si>
  <si>
    <t xml:space="preserve">1 4 1 1 2 4  </t>
  </si>
  <si>
    <t xml:space="preserve">დეპოზიტებზე და ანგარიშებზე დარიცხული პროცენტები </t>
  </si>
  <si>
    <t xml:space="preserve">1 4 1 1 2 9  </t>
  </si>
  <si>
    <t xml:space="preserve">სხვა არაკლასიფიცირებული შემოსავალი პროცენტებიდან </t>
  </si>
  <si>
    <t xml:space="preserve">1 4 1 1 3   </t>
  </si>
  <si>
    <t>სხვა რეზიდენტი სამთავრობო სექტორიდან</t>
  </si>
  <si>
    <t xml:space="preserve">1 4 1 2    </t>
  </si>
  <si>
    <t xml:space="preserve">1 4 1 2 1   </t>
  </si>
  <si>
    <t xml:space="preserve">1 4 1 2 2   </t>
  </si>
  <si>
    <t>რეზიდენტებისგან</t>
  </si>
  <si>
    <t xml:space="preserve">1 4 1 2 2 1  </t>
  </si>
  <si>
    <t xml:space="preserve">სახელმწიფოს წილობრივი მონაწილეობით მოქმედი საწარმოების მოგებიდან მიღებული დივიდენდები </t>
  </si>
  <si>
    <t xml:space="preserve">1 4 1 2 2 2  </t>
  </si>
  <si>
    <t xml:space="preserve">შემოსავალი ეროვნული ბანკის მოგებიდან </t>
  </si>
  <si>
    <t xml:space="preserve">1 4 1 2 2 9  </t>
  </si>
  <si>
    <t xml:space="preserve">შემოსავალი სხვა არაკლასიფიცირებული დივიდენდებიდან </t>
  </si>
  <si>
    <t xml:space="preserve">1 4 1 3    </t>
  </si>
  <si>
    <t>კვაზი-კორპორაციებიდან მიღებული შემოსავლები*</t>
  </si>
  <si>
    <t xml:space="preserve">1 4 1 4    </t>
  </si>
  <si>
    <t>ინვესტირებული საკუთრებიდან მიღებული შემოსავალი*</t>
  </si>
  <si>
    <t xml:space="preserve">1 4 1 5    </t>
  </si>
  <si>
    <t xml:space="preserve">1 4 1 5 1   </t>
  </si>
  <si>
    <t xml:space="preserve">მოსაკრებელი ბუნებრივი რესურსებით სარგებლობისათვის </t>
  </si>
  <si>
    <t xml:space="preserve">1 4 1 5 1 1  </t>
  </si>
  <si>
    <t xml:space="preserve">მოსაკრებელი წიაღით სარგებლობისათვის </t>
  </si>
  <si>
    <t xml:space="preserve">1 4 1 5 1 2  </t>
  </si>
  <si>
    <t xml:space="preserve">მოსაკრებელი სახელმწიფო ტყის ფონდის მერქნული რესურსებით სარგებლობისათვის </t>
  </si>
  <si>
    <t xml:space="preserve">1 4 1 5 1 3  </t>
  </si>
  <si>
    <t xml:space="preserve">მოსაკრებელი გარემოდან ამოღებული ტყის არამერქნული რესურსებით და ტყის მერქნიანი მცენარეების პროდუქტებით სარგებლობისათვის </t>
  </si>
  <si>
    <t xml:space="preserve">1 4 1 5 1 4  </t>
  </si>
  <si>
    <t xml:space="preserve">მოსაკრებელი წყლის რესურსებით სარგებლობისათვის </t>
  </si>
  <si>
    <t xml:space="preserve">1 4 1 5 1 5  </t>
  </si>
  <si>
    <t xml:space="preserve">მოსაკრებელი ცხოველთა სამყაროს რესურსებით სარგებლობისათვის </t>
  </si>
  <si>
    <t xml:space="preserve">1 4 1 5 1 6  </t>
  </si>
  <si>
    <t xml:space="preserve">მოსაკრებელი გარემოდან გადამფრენი ფრინველების ამოღებაზე </t>
  </si>
  <si>
    <t xml:space="preserve">1 4 1 5 1 9  </t>
  </si>
  <si>
    <t xml:space="preserve">სხვა არაკლასიფიცირებული ბუნებრივი რესურსებით სარგებლობისათვის მოსაკრებელი </t>
  </si>
  <si>
    <t xml:space="preserve">1 4 1 5 2   </t>
  </si>
  <si>
    <t xml:space="preserve">მოსაკრებელი თევზჭერის ლიცენზირებიდან </t>
  </si>
  <si>
    <t xml:space="preserve">1 4 1 5 3   </t>
  </si>
  <si>
    <t xml:space="preserve">მოსაკრებელი ნადირობის ნებართვაზე </t>
  </si>
  <si>
    <t xml:space="preserve">1 4 1 5 4   </t>
  </si>
  <si>
    <t xml:space="preserve">შემოსავალი მიწის იჯარიდან და მართვაში (უზუფუქტი, ქირავნობა და სხვა) გადაცემიდან </t>
  </si>
  <si>
    <t xml:space="preserve">1 4 1 5 5   </t>
  </si>
  <si>
    <t xml:space="preserve">სარგებლობის ლიცენზიის გაცემის საფასურით მიღებული შემოსავლები </t>
  </si>
  <si>
    <t xml:space="preserve">1 4 1 5 9   </t>
  </si>
  <si>
    <t xml:space="preserve">სხვა არაკლასიფიცირებული რენტა </t>
  </si>
  <si>
    <t xml:space="preserve">1 4 1 6    </t>
  </si>
  <si>
    <t>პირდაპირი უცხოური ინვესტიციებიდან მიღებული რეინვესტირებული შემოსავალი</t>
  </si>
  <si>
    <t xml:space="preserve">1 4 2     </t>
  </si>
  <si>
    <t xml:space="preserve">1 4 2 1    </t>
  </si>
  <si>
    <t>საბაზრო დაწესებულების მიერ გაყიდული საქონელი და მომსახურება</t>
  </si>
  <si>
    <t xml:space="preserve">1 4 2 2    </t>
  </si>
  <si>
    <t xml:space="preserve">1 4 2 2 1   </t>
  </si>
  <si>
    <t xml:space="preserve">საბაჟო მოსაკრებელი** </t>
  </si>
  <si>
    <t xml:space="preserve">1 4 2 2 2   </t>
  </si>
  <si>
    <t xml:space="preserve">სალიცენზიო მოსაკრებლები </t>
  </si>
  <si>
    <t xml:space="preserve">1 4 2 2 2 1  </t>
  </si>
  <si>
    <t xml:space="preserve">მოსაკრებელი ჩვილ ბავშვთა კვებისა და ბავშვთა კვების პროდუქტების წარმოება-დაფასოების ლიცენზირებიდან </t>
  </si>
  <si>
    <t xml:space="preserve">1 4 2 2 2 2  </t>
  </si>
  <si>
    <t xml:space="preserve">მოსაკრებელი ბიოლოგიური პესტიციდების წარმოების ლიცენზირებიდან </t>
  </si>
  <si>
    <t xml:space="preserve">1 4 2 2 2 3  </t>
  </si>
  <si>
    <t xml:space="preserve">მოსაკრებელი ბირთვული და რადიაციული საქმიანობის ლიცენზირებიდან </t>
  </si>
  <si>
    <t xml:space="preserve">1 4 2 2 2 4  </t>
  </si>
  <si>
    <t xml:space="preserve">მოსაკრებელი სამხედრო-საბრძოლო და კონკრეტული სახეობის იარაღთან დაკავშირებული საქმიანობის (მათ შორის ვაჭრობის) გენერალური ან სპეციალური ლიცენზირებიდან </t>
  </si>
  <si>
    <t xml:space="preserve">1 4 2 2 2 5  </t>
  </si>
  <si>
    <t xml:space="preserve">მოსაკრებელი დაკვირვების ელექტრონული საშუალებების დამზადების, შეძენის, იმპორტისა და ექსპორტის ლიცენზირებიდან </t>
  </si>
  <si>
    <t xml:space="preserve">1 4 2 2 2 6  </t>
  </si>
  <si>
    <t xml:space="preserve">მოსაკრებელი კერძო და სათემო მაუწყებლობის ლიცენზირებიდან </t>
  </si>
  <si>
    <t xml:space="preserve">1 4 2 2 2 7  </t>
  </si>
  <si>
    <t xml:space="preserve">მოსაკრებელი ბუნებრივი გაზის დამუშავების, ნავთობის გადამუშავებისა და ტრანსპორტირების ლიცენზირებიდან </t>
  </si>
  <si>
    <t xml:space="preserve">1 4 2 2 2 8  </t>
  </si>
  <si>
    <t xml:space="preserve">მოსაკრებელი საგანმანათლებლო საქმიანობის გენერალური, სპეციალური და სხვა ლიცენზირებიდან </t>
  </si>
  <si>
    <t xml:space="preserve">1 4 2 2 2 9  </t>
  </si>
  <si>
    <t xml:space="preserve">მოსაკრებელი სიცოცხლის დაზღვევის, დაზღვევის (არა სიცოცხლისა) და გადაზღვევის ლიცენზირებიდან </t>
  </si>
  <si>
    <t xml:space="preserve">1 4 2 2 2 10  </t>
  </si>
  <si>
    <t xml:space="preserve">მოსაკრებელი საბანკო საქმიანობის, არასაბანკო-სადეპოზიტო – საკრედიტო საქმიანობის, ფასიანი ქაღალდების რეგისტრატორის, საბროკერო საქმიანობის, საფონდო ბირჟის, ცენტრალური დეპოზიტარის, აქტივების მმართველის საქმიანობის და სპეციალიზებული დეპოზიტარის ლიცენზირებიდან </t>
  </si>
  <si>
    <t xml:space="preserve">1 4 2 2 2 11  </t>
  </si>
  <si>
    <t xml:space="preserve">მოსაკრებელი სამედიცინო საქმიანობის გენერალური, სპეციალური და სხვა ლიცენზირებიდან </t>
  </si>
  <si>
    <t xml:space="preserve">1 4 2 2 2 12  </t>
  </si>
  <si>
    <t xml:space="preserve">მოსაკრებელი ნავთობისა და გაზის რესურსებით სარგებლობის გენერალური ან ნავთობისა და გაზის ძებნა-ძიების და ნავთობისა და გაზის მოპოვების სპეციალური ლიცენზირებიდან </t>
  </si>
  <si>
    <t xml:space="preserve">1 4 2 2 2 13  </t>
  </si>
  <si>
    <t xml:space="preserve">მოსაკრებელი ტყით სარგებლობის გენერალური ან ხე-ტყის დამზადებისა და სამონადირეო მეურნეობის სპეციალური, აგრეთვე სასარგებლო წიაღისეულის მოპოვების და მიწისქვეშა სივრცის გამოყენების ლიცენზირებიდან </t>
  </si>
  <si>
    <t xml:space="preserve">1 4 2 2 2 14  </t>
  </si>
  <si>
    <t xml:space="preserve">მოსაკრებელი ექსპორტის მიზნით სოჭის გირჩითა და გადაშენების საფრთხის წინაშე მყოფი ველური ფლორისა და ფაუნის სახეობებით სარგებლობის ლიცენზირებიდან </t>
  </si>
  <si>
    <t xml:space="preserve">1 4 2 2 2 15  </t>
  </si>
  <si>
    <t xml:space="preserve">მოსაკრებელი რეგულარული საერთაშორისო საჰაერო გადაყვანა-გადაზიდვის ლიცენზირებიდან </t>
  </si>
  <si>
    <t xml:space="preserve">1 4 2 2 2 16  </t>
  </si>
  <si>
    <t xml:space="preserve">მოსაკრებელი ნუმერაციის რესურსით სარგებლობის ლიცენზირებიდან </t>
  </si>
  <si>
    <t xml:space="preserve">1 4 2 2 2 99  </t>
  </si>
  <si>
    <t xml:space="preserve">სხვა არაკლასიფიცირებული სალიცენზიო მოსაკრებელი </t>
  </si>
  <si>
    <t xml:space="preserve">1 4 2 2 3   </t>
  </si>
  <si>
    <t xml:space="preserve">სანებართვო მოსაკრებლები </t>
  </si>
  <si>
    <t xml:space="preserve">1 4 2 2 3 1  </t>
  </si>
  <si>
    <t xml:space="preserve">მოსაკრებელი ვეტერინარულ და ფიტოსანიტარიულ კონტროლს დაქვემდებარებული პროდუქციის ტრანზიტის და/ან იმპორტის ნებართვაზე </t>
  </si>
  <si>
    <t xml:space="preserve">1 4 2 2 3 2  </t>
  </si>
  <si>
    <t xml:space="preserve">მოსაკრებელი გარემოზე ზემოქმედების ნებართვაზე </t>
  </si>
  <si>
    <t xml:space="preserve">1 4 2 2 3 3  </t>
  </si>
  <si>
    <t xml:space="preserve">მოსაკრებელი ზედაპირული წყლის ობიექტიდან წყალაღებისა და ობიექტში წყალჩაშვების ნებართვაზე </t>
  </si>
  <si>
    <t xml:space="preserve">1 4 2 2 3 4  </t>
  </si>
  <si>
    <t xml:space="preserve">მოსაკრებელი შეზღუდულად ბრუნვადი მასალების წარმოების, ტრანსპორტირების, იმპორტის, ექსპორტის, რეექსპორტის ან ტრანზიტის ნებართვაზე </t>
  </si>
  <si>
    <t xml:space="preserve">1 4 2 2 3 5  </t>
  </si>
  <si>
    <t xml:space="preserve">მოსაკრებელი სამრეწველო დანიშნულების ფეთქებადი მასალების გამოყენების ნებართვაზე </t>
  </si>
  <si>
    <t xml:space="preserve">1 4 2 2 3 6  </t>
  </si>
  <si>
    <t xml:space="preserve">მოსაკრებელი ბირთვული და რადიაციული საქმიანობის ნებართვაზე </t>
  </si>
  <si>
    <t xml:space="preserve">1 4 2 2 3 7  </t>
  </si>
  <si>
    <t xml:space="preserve">მოსაკრებელი გადაშენების საფრთხის წინაშე მყოფი ველური ფლორისა და ფაუნის სახეობების, მათი ნაწილებისა და დერივატების ექსპორტის, იმპორტის, რეექსპორტისა და ზღვიდან ინტროდუქციის ნებართვაზე </t>
  </si>
  <si>
    <t xml:space="preserve">1 4 2 2 3 8  </t>
  </si>
  <si>
    <t xml:space="preserve">მოსაკრებელი იარაღისა, საბრძოლო მასალის, სამხედრო-საბრძოლო იარაღის იმპორტის, ექსპორტის, რეექსპორტისა და ტრანზიტის, ეკონომიკურ ტერიტორიაზე და საქართველოს ტერიტორიის გარეთ გადამუშავებისა და დროებითი შემოტანის ან/და გატანის ნებართვაზე </t>
  </si>
  <si>
    <t xml:space="preserve">1 4 2 2 3 9  </t>
  </si>
  <si>
    <t xml:space="preserve">მოსაკრებელი იარაღისა და საბრძოლო მასალის გადატანა-გადაზიდვისა და გადაგზავნის, იარაღის ერთი სახეობის ცალკეული ეგზემპლიარების საქართველოში შემოტანისა და საქართველოდან გატანის, იარაღის შეძენის ნებართვაზე </t>
  </si>
  <si>
    <t xml:space="preserve">1 4 2 2 3 10  </t>
  </si>
  <si>
    <t xml:space="preserve">მოსაკრებელი უცხო ქვეყნის და საერთაშორისო ორგანიზაციების წარმომადგენელთა, აგრეთვე სხვა მნიშვნელოვან პირთა ვიზიტის დროს მათ თანმხლებ პირთა მიერ იარაღისა და საბრძოლო მასალის საქართველოში შემოტანისა და საქართველოდან გატანის ნებართვაზე </t>
  </si>
  <si>
    <t xml:space="preserve">1 4 2 2 3 11  </t>
  </si>
  <si>
    <t xml:space="preserve">მოსაკრებელი იარაღის კოლექციონირებისა და ექსპონირების ნებართვაზე </t>
  </si>
  <si>
    <t xml:space="preserve">1 4 2 2 3 12  </t>
  </si>
  <si>
    <t xml:space="preserve">მოსაკრებელი მშენებლობის (გარდა განსაკუთრებული მნიშვნელობის, რადიაციული ან ბირთვული ობიექტების მშენებლობისა) ნებართვაზე </t>
  </si>
  <si>
    <t xml:space="preserve">1 4 2 2 3 13  </t>
  </si>
  <si>
    <t xml:space="preserve">მოსაკრებელი განსაკუთრებული მნიშვნელობის ობიექტების, მათ შორის რადიაციული ან ბირთვული ობიექტების მშენებლობის ნებართვაზე </t>
  </si>
  <si>
    <t xml:space="preserve">1 4 2 2 3 14  </t>
  </si>
  <si>
    <t xml:space="preserve">მოსაკრებელი საშიში საწარმოო ობიექტების ექსპლოატაციის ნებართვაზე** </t>
  </si>
  <si>
    <t xml:space="preserve">1 4 2 2 3 15  </t>
  </si>
  <si>
    <t xml:space="preserve">მოსაკრებელი საერთაშორისო საავტომობილო რეგულარული სამგზავრო გადაყვანისა და სატვირთო გადაზიდვის ნებართვაზე </t>
  </si>
  <si>
    <t xml:space="preserve">1 4 2 2 3 16  </t>
  </si>
  <si>
    <t xml:space="preserve">მოსაკრებელი ორმაგი დანიშნულების პროდუქციის ექსპორტის, იმპორტის, რეექსპორტისა და ტრანზიტის ნებართვაზე </t>
  </si>
  <si>
    <t xml:space="preserve">1 4 2 2 3 17  </t>
  </si>
  <si>
    <t xml:space="preserve">მოსაკრებელი საავიაციო სამუშაოების წარმოებისა და არარეგულარული საერთაშორისო საჰაერო გადაყვანა-გადაზიდვის ნებართვაზე </t>
  </si>
  <si>
    <t xml:space="preserve">1 4 2 2 3 18  </t>
  </si>
  <si>
    <t xml:space="preserve">მოსაკრებელი უბაჟო საცალო ვაჭრობის ობიექტების, საწყობის (ღია ან/და დახურული), დროებითი შენახვის საწყობის (ღია ან/და დახურული) საქმიანობის ნებართვაზე </t>
  </si>
  <si>
    <t xml:space="preserve">1 4 2 2 3 19  </t>
  </si>
  <si>
    <t xml:space="preserve">მოსაკრებელი სამორინეს, სათამაშო აპარატების სალონის, ტოტალიზატორის, ლოტოს, ბინგოს და წამახალისებელი გათამაშების მოწყობის ნებართვაზე </t>
  </si>
  <si>
    <t xml:space="preserve">1 4 2 2 3 20  </t>
  </si>
  <si>
    <t xml:space="preserve">მოსაკრებელი სამკურნალო საშუალებების ექსპორტისა და იმპორტის, ფარმაკოლოგიური საშუალებების კლინიკური კვლევის და ფარმაცევტული წარმოების, I, II ჯგუფის აფთიაქების და სააფთიაქო პუნქტის საქმიანობების ნებართვაზე </t>
  </si>
  <si>
    <t xml:space="preserve">1 4 2 2 3 21  </t>
  </si>
  <si>
    <t xml:space="preserve">მოსაკრებელი არაიოდიზებული მარილის იმპორტის ნებართვაზე </t>
  </si>
  <si>
    <t xml:space="preserve">1 4 2 2 3 22  </t>
  </si>
  <si>
    <t xml:space="preserve">მოსაკრებელი კულტურული მემკვიდრეობის ძეგლზე სამუშაოების, არქეოლოგიური სამუშაოებისა და საქართველოს კულტურულ ფასეულობათა საქართველოდან გატანის ნებართვაზე </t>
  </si>
  <si>
    <t xml:space="preserve">1 4 2 2 3 99  </t>
  </si>
  <si>
    <t xml:space="preserve">სხვა არაკლასიფიცირებული სანებართვო მოსაკრებელი </t>
  </si>
  <si>
    <t xml:space="preserve">1 4 2 2 4   </t>
  </si>
  <si>
    <t xml:space="preserve">სახელმწიფო სერტიფიკატის მოსაკრებლები </t>
  </si>
  <si>
    <t xml:space="preserve">1 4 2 2 4 1  </t>
  </si>
  <si>
    <t xml:space="preserve">მოსაკრებელი სამშენებლო პროდუქციისა და მომსახურების შესაბამისობის სერტიფიცირებისათვის </t>
  </si>
  <si>
    <t xml:space="preserve">1 4 2 2 4 2  </t>
  </si>
  <si>
    <t xml:space="preserve">საქართველოში მიღებული განათლების დამადასტურებელი დოკუმენტის ავთენტურობის შესახებ და საზღვარგარეთ მიღებული განათლების დამადასტურებელი დოკუმენტის საქართველოში ცნობის შესახებ გაცემული ცნობის მოსაკრებელი </t>
  </si>
  <si>
    <t xml:space="preserve">1 4 2 2 4 3  </t>
  </si>
  <si>
    <t xml:space="preserve">ექიმისა და ფარმაცევტის სერტიფიცირების მოსაკრებელი </t>
  </si>
  <si>
    <t xml:space="preserve">1 4 2 2 4 4  </t>
  </si>
  <si>
    <t xml:space="preserve">ობიექტისა და პროდუქციის ჰიგიენური სერტიფიცირების მოსაკრებლები </t>
  </si>
  <si>
    <t xml:space="preserve">1 4 2 2 4 5  </t>
  </si>
  <si>
    <t xml:space="preserve">აუდიტორთა საკვალიფიკაციო სერტიფიცირების მოსაკრებელი </t>
  </si>
  <si>
    <t xml:space="preserve">1 4 2 2 4 6  </t>
  </si>
  <si>
    <t xml:space="preserve">ალკოჰოლიანი სასმელების წარმოშობისა და ყურძნის ღვინოების, ეთილის სპირტის და სპირტიანი სასმელების შესაბამისობის სერტიფიცირების მოსაკრებელი </t>
  </si>
  <si>
    <t xml:space="preserve">1 4 2 2 4 7  </t>
  </si>
  <si>
    <t xml:space="preserve">ვაზის სამყნობი და სარგავი მასალების (ნამყენი ნერგი) შესაბამისობის სერტიფიცირების მოსაკრებელი </t>
  </si>
  <si>
    <t xml:space="preserve">1 4 2 2 4 8  </t>
  </si>
  <si>
    <t xml:space="preserve">ვეტერინარული მოწმობის (ფორმა №1 და ფორმა №2) გაცემისათვის მოსაკრებელი </t>
  </si>
  <si>
    <t xml:space="preserve">1 4 2 2 4 9  </t>
  </si>
  <si>
    <t xml:space="preserve">ჯიშიანი პირუტყვის სერტიფიკატის (სანაშენე მოწმობის) მოსაკრებელი </t>
  </si>
  <si>
    <t xml:space="preserve">1 4 2 2 4 10  </t>
  </si>
  <si>
    <t xml:space="preserve">სერტიფიცირების მოსაკრებელი თესლის თესვითი ხარისხის განსაზღვრისათვის </t>
  </si>
  <si>
    <t xml:space="preserve">1 4 2 2 4 99  </t>
  </si>
  <si>
    <t xml:space="preserve">სხვა არაკლასიფიცირებული სახელმწიფო სერტიფიკატის მოსაკრებელი </t>
  </si>
  <si>
    <t xml:space="preserve">1 4 2 2 5   </t>
  </si>
  <si>
    <t xml:space="preserve">სარეგისტრაციო მოსაკრებლები </t>
  </si>
  <si>
    <t xml:space="preserve">1 4 2 2 5 1  </t>
  </si>
  <si>
    <t xml:space="preserve">ფასიანი ქაღალდებისა და შეთავაზებების სარეგისტრაციო მოსაკრებელი </t>
  </si>
  <si>
    <t xml:space="preserve">1 4 2 2 5 2  </t>
  </si>
  <si>
    <t xml:space="preserve">საერთაშორისო, საქართველოს და ადგილობრივი შემოქმედებითი კავშირების, მოქალაქეთა პოლიტიკური გაერთიანების სარეგისტრაციო, აგრეთვე მათ წესდებაში ან დებულებაში ცვლილებების ან/და დამატებების შეტანაზე მოსაკრებელი </t>
  </si>
  <si>
    <t xml:space="preserve">1 4 2 2 5 3  </t>
  </si>
  <si>
    <t xml:space="preserve">არასამეწარმეო (არაკომერციული) იურიდიული პირის, საქართველოში რეგისტრირებული და უცხო ქვეყნის არასამეწარმეო (არაკომერციული) იურიდიული პირის ფილიალის სარეგისტრაციო და მათ წესდებაში ან დებულებაში ცვლილებების ან/და დამატებების შეტანაზე მოსაკრებელი** </t>
  </si>
  <si>
    <t xml:space="preserve">1 4 2 2 5 4  </t>
  </si>
  <si>
    <t xml:space="preserve">სატრანსპორტო საშუალებების ძარის, კაბინის ან ჩარჩოს, ძრავისა და მისაბმელის გადაფორმების სარეგისტრაციო მოსაკრებელი </t>
  </si>
  <si>
    <t xml:space="preserve">1 4 2 2 5 5  </t>
  </si>
  <si>
    <t xml:space="preserve">საზღვარგარეთ გასატან კულტურულ ფასეულობათა სარეგისტრაციო მოსაკრებელი </t>
  </si>
  <si>
    <t xml:space="preserve">1 4 2 2 5 6  </t>
  </si>
  <si>
    <t xml:space="preserve">საწარმოო წესით დამზადებული ცხოველთა საკვების და საკვებდანამატების, პესტიციდების სარეგისტრაციო მოსაკრებელი </t>
  </si>
  <si>
    <t xml:space="preserve">1 4 2 2 5 7  </t>
  </si>
  <si>
    <t xml:space="preserve">სამედიცინო სამკურნალო საშუალებების, მასალების, ნაკეთობების და სხვა საგნების სარეგისტრაციო მოსაკრებელი </t>
  </si>
  <si>
    <t xml:space="preserve">1 4 2 2 5 8  </t>
  </si>
  <si>
    <t xml:space="preserve">ბიოლოგიურად აქტიური დანამატის სარეგისტრაციო და ხელახალი რეგისტრაციის მოსაკრებელი </t>
  </si>
  <si>
    <t xml:space="preserve">1 4 2 2 5 9  </t>
  </si>
  <si>
    <t xml:space="preserve">საწარმოს, საწარმოს ფილიალის, მათ წესდებაში ან დებულებაში ცვლილებების ან/და დამატებების შეტანის, საქმიანობის შეწყვეტის, ლიკვიდაციისა და ორგანიზაციულ-სამართლებრივი ფორმის შეცვლის სარეგისტრაციო მოსაკრებელი </t>
  </si>
  <si>
    <t xml:space="preserve">1 4 2 2 5 99  </t>
  </si>
  <si>
    <t xml:space="preserve">სხვა არაკლასიფიცირებული სარეგისტრაციო მოსაკრებელი </t>
  </si>
  <si>
    <t xml:space="preserve">1 4 2 2 6   </t>
  </si>
  <si>
    <t xml:space="preserve">სახელმწიფო საექსპერტიზო მოსაკრებელი </t>
  </si>
  <si>
    <t xml:space="preserve">1 4 2 2 6 1  </t>
  </si>
  <si>
    <t xml:space="preserve">მოსაკრებელი სოფლის მეურნეობის სამინისტროს შესაბამისი სამსახურის მიერ განხორციელებული ექსპერტიზისათვის </t>
  </si>
  <si>
    <t xml:space="preserve">1 4 2 2 6 2  </t>
  </si>
  <si>
    <t xml:space="preserve">მოსაკრებელი საქართველოს შინაგან საქმეთა სამინისტროს შესაბამისი სამსახურის მიერ განხორციელებული ექსპერტიზისათვის </t>
  </si>
  <si>
    <t xml:space="preserve">1 4 2 2 6 3  </t>
  </si>
  <si>
    <t xml:space="preserve">მოსაკრებელი საწარმოო და სამოქალაქო დანიშნულების ობიექტების მშენებლობის პროექტების სახელმწიფო კომპლექსური და ქალაქმშენებლობითი დოკუმენტაციის ექსპერტიზისათვის </t>
  </si>
  <si>
    <t xml:space="preserve">1 4 2 2 6 4  </t>
  </si>
  <si>
    <t xml:space="preserve">მოსაკრებელი მოძრავი ძეგლების, ქალაქებისა და სხვა დასახლებების კულტურული მემკვიდრეობის დაცვით ზონებში და ისტორიულ დასახლებებში შენობა-ნაგებობების რეკონსტრუქციის, სარესტავრაციო სამუშაოებისა და ახალი მშენებლობების პროექტების ექსპერტიზისათვის </t>
  </si>
  <si>
    <t xml:space="preserve">1 4 2 2 6 5  </t>
  </si>
  <si>
    <t xml:space="preserve">მოსაკრებელი ტექნიკური ზედამხედველობის სფეროში ექსპერტიზისათვის </t>
  </si>
  <si>
    <t xml:space="preserve">1 4 2 2 6 6  </t>
  </si>
  <si>
    <t xml:space="preserve">მოსაკრებელი საქართველოს გარემოს დაცვისა და ბუნებრივი რესურსების სამინისტროს მიერ განხორციელებული სახელმწიფო ეკოლოგიური ექსპერტიზისათვის </t>
  </si>
  <si>
    <t xml:space="preserve">1 4 2 2 6 9  </t>
  </si>
  <si>
    <t xml:space="preserve">სხვა არაკლასიფიცირებული სახელმწიფო საექსპერტიზო მოსაკრებელი </t>
  </si>
  <si>
    <t xml:space="preserve">1 4 2 2 7   </t>
  </si>
  <si>
    <t xml:space="preserve">სახელმწიფო ბაჟი </t>
  </si>
  <si>
    <t xml:space="preserve">1 4 2 2 7 1  </t>
  </si>
  <si>
    <t xml:space="preserve">სახელმწიფო ბაჟი სასამართლოებში განსახილველ საქმეებზე </t>
  </si>
  <si>
    <t xml:space="preserve">1 4 2 2 7 2  </t>
  </si>
  <si>
    <t>სახელმწიფო ბაჟი საქართველოს ტერიტორიაზე მოქალაქეობისა და პირადობის დამადასტურებელი დოკუმენტების გაცემისათვის, მოქალაქეთა მდგომარეობის აქტების რეგისტრაციისათვის**</t>
  </si>
  <si>
    <t xml:space="preserve">1 4 2 2 7 3  </t>
  </si>
  <si>
    <t xml:space="preserve">სახელმწიფო ბაჟი საქართველოს ტერიტორიაზე მოქალაქეობისა და ემიგრაცია-იმიგრაციის საკითხების განხილვისათვის </t>
  </si>
  <si>
    <t xml:space="preserve">1 4 2 2 7 4  </t>
  </si>
  <si>
    <t xml:space="preserve">სახელმწიფო ბაჟი საქართველოს ტერიტორიაზე გაცემული ოფიციალური დოკუმენტების აპოსტილით დამოწმებისათვის </t>
  </si>
  <si>
    <t xml:space="preserve">1 4 2 2 7 5  </t>
  </si>
  <si>
    <t xml:space="preserve">საქართველოს ბაჟი სახელმწიფო სასაზღვრო-გამტარ პუნქტებში საქართველოს ორდინალური ვიზის გაცემისათვის </t>
  </si>
  <si>
    <t xml:space="preserve">1 4 2 2 7 6  </t>
  </si>
  <si>
    <t xml:space="preserve">სახელმწიფო ბაჟი დოკუმენტების გამოთხოვისათვის </t>
  </si>
  <si>
    <t xml:space="preserve">1 4 2 2 7 7  </t>
  </si>
  <si>
    <t xml:space="preserve">სახელმწიფო ბაჟი დოკუმენტების ლეგალიზაციისათვის </t>
  </si>
  <si>
    <t xml:space="preserve">1 4 2 2 7 9  </t>
  </si>
  <si>
    <t xml:space="preserve">სხვა არაკლასიფიცირებული სახელმწიფო ბაჟი </t>
  </si>
  <si>
    <t xml:space="preserve">1 4 2 2 8   </t>
  </si>
  <si>
    <t xml:space="preserve">საკონსულო მოსაკრებელი </t>
  </si>
  <si>
    <t xml:space="preserve">1 4 2 2 8 1  </t>
  </si>
  <si>
    <t xml:space="preserve">მოსაკრებელი საზღვარგარეთ საქართველოს დიპლომატიური წარმომადგენლობის ან საკონსულო დაწესებულებების მიერ შესრულებული საკონსულო მოქმედებებისათვის </t>
  </si>
  <si>
    <t xml:space="preserve">1 4 2 2 8 2  </t>
  </si>
  <si>
    <t xml:space="preserve">მოსაკრებელი საზღვარგარეთ საქართველოს დიპლომატიური წარმომადგენლობის ან საკონსულო დაწესებულებების მიერ შესრულებული სანოტარო მოქმედებებისათვის </t>
  </si>
  <si>
    <t xml:space="preserve">1 4 2 2 8 3  </t>
  </si>
  <si>
    <t xml:space="preserve">მოსაკრებელი საზღვარგარეთ საქართველოს დიპლომატიური წარმომადგენლობის ან საკონსულო დაწესებულებების მიერ დოკუმენტების გამოთხოვისათვის </t>
  </si>
  <si>
    <t xml:space="preserve">1 4 2 2 8 4  </t>
  </si>
  <si>
    <t xml:space="preserve">მოსაკრებელი საზღვარგარეთ საქართველოს დიპლომატიური წარმომადგენლობის ან საკონსულო დაწესებულებების მიერ დოკუმენტების ლეგალიზაციისათვის </t>
  </si>
  <si>
    <t xml:space="preserve">1 4 2 2 8 5  </t>
  </si>
  <si>
    <t xml:space="preserve">მოსაკრებელი საზღვარგარეთ საქართველოს დიპლომატიური წარმომადგენლობის ან საკონსულო დაწესებულებების მიერ შესრულებული საზღვაო და საჰაერო ხომალდების საკონსულო მომსახურებისათვის </t>
  </si>
  <si>
    <t xml:space="preserve">1 4 2 2 8 9  </t>
  </si>
  <si>
    <t xml:space="preserve">სხვა არაკლასიფიცირებული საკონსულო მოსაკრებელი </t>
  </si>
  <si>
    <t xml:space="preserve">1 4 2 2 9   </t>
  </si>
  <si>
    <t xml:space="preserve">საჯარო ინფორმაციის ასლის გადაღების მოსაკრებელი </t>
  </si>
  <si>
    <t xml:space="preserve">1 4 2 2 10   </t>
  </si>
  <si>
    <t xml:space="preserve">სატენდერო მოსაკრებელი** </t>
  </si>
  <si>
    <t xml:space="preserve">1 4 2 2 11   </t>
  </si>
  <si>
    <t xml:space="preserve">სააღსრულებო მოსაკრებელი** </t>
  </si>
  <si>
    <t xml:space="preserve">1 4 2 2 12   </t>
  </si>
  <si>
    <t xml:space="preserve">სამხედრო სავალდებულო სამსახურის გადავადების მოსაკრებელი </t>
  </si>
  <si>
    <t xml:space="preserve">1 4 2 2 13   </t>
  </si>
  <si>
    <t xml:space="preserve">სათამაშო ბიზნესის მოსაკრებელი </t>
  </si>
  <si>
    <t xml:space="preserve">1 4 2 2 13 1  </t>
  </si>
  <si>
    <t xml:space="preserve">კაზინოების (სამორინეების) სათამაშო მაგიდიდან </t>
  </si>
  <si>
    <t xml:space="preserve">1 4 2 2 13 2  </t>
  </si>
  <si>
    <t xml:space="preserve">სათამაშო აპარატებიდან </t>
  </si>
  <si>
    <t xml:space="preserve">1 4 2 2 13 3  </t>
  </si>
  <si>
    <t xml:space="preserve">ტოტალიზატორის, ბინგოს, ლოტოს სალაროებიდან </t>
  </si>
  <si>
    <t xml:space="preserve">1 4 2 2 13 4  </t>
  </si>
  <si>
    <t xml:space="preserve">წამახალისებელი გათამაშებიდან </t>
  </si>
  <si>
    <t xml:space="preserve">1 4 2 2 13 5  </t>
  </si>
  <si>
    <t xml:space="preserve">სისტემურ-ელექტრონული ფორმის თამაშობიდან </t>
  </si>
  <si>
    <t xml:space="preserve">1 4 2 2 13 6  </t>
  </si>
  <si>
    <t xml:space="preserve">ლატარიების მოწყობაზე </t>
  </si>
  <si>
    <t xml:space="preserve">1 4 2 2 13 9  </t>
  </si>
  <si>
    <t xml:space="preserve">სხვა არაკლასიფიცირებული სათამაშო ბიზნესის მოსაკრებელი </t>
  </si>
  <si>
    <t xml:space="preserve">1 4 2 2 14   </t>
  </si>
  <si>
    <t xml:space="preserve">მოსაკრებელი დასახლებული ტერიტორიის დასუფთავებისათვის </t>
  </si>
  <si>
    <t xml:space="preserve">1 4 2 2 15   </t>
  </si>
  <si>
    <t xml:space="preserve">კულტურული მემკვიდრეობის სარეაბილიტაციო არეალის ინფრასტრუქტურის მოსაკრებელი </t>
  </si>
  <si>
    <t xml:space="preserve">1 4 2 2 16   </t>
  </si>
  <si>
    <t xml:space="preserve">მოსაკრებელი სპეციალური (ზონალური) შეთანხმების გაცემისათვის </t>
  </si>
  <si>
    <t xml:space="preserve">1 4 2 2 17   </t>
  </si>
  <si>
    <t xml:space="preserve">პრობაციის მოსაკრებელი** </t>
  </si>
  <si>
    <t xml:space="preserve">1 4 2 2 99   </t>
  </si>
  <si>
    <t xml:space="preserve">სხვა არაკლასიფიცირებული მოსაკრებელი </t>
  </si>
  <si>
    <t xml:space="preserve">1 4 2 3    </t>
  </si>
  <si>
    <t>არა საბაზრო დაწესებულების მიერ განხორციელებული გაყიდვები</t>
  </si>
  <si>
    <t xml:space="preserve">1 4 2 3 1   </t>
  </si>
  <si>
    <t xml:space="preserve">შემოსავლები საქონლის რეალიზაციიდან </t>
  </si>
  <si>
    <t xml:space="preserve">1 4 2 3 1 1  </t>
  </si>
  <si>
    <t xml:space="preserve">აქციზური მარკების ნომინალური ღირებულებიდან მიღებული შემოსავლები </t>
  </si>
  <si>
    <t xml:space="preserve">1 4 2 3 1 9  </t>
  </si>
  <si>
    <t xml:space="preserve">სხვა არაკლასიფიცირებული საქონლის რეალიზაციიდან </t>
  </si>
  <si>
    <t xml:space="preserve">1 4 2 3 2   </t>
  </si>
  <si>
    <t xml:space="preserve">შემოსავლები მომსახურების გაწევიდან </t>
  </si>
  <si>
    <t xml:space="preserve">1 4 2 3 2 1  </t>
  </si>
  <si>
    <t xml:space="preserve">1 4 2 3 2 2  </t>
  </si>
  <si>
    <t xml:space="preserve">შემოსავალი მანქანა-დანადგარებისა და მოწყობილობების იჯარაში ან მართვაში (უზუფუქტი, ქირავნობა და სხვა) გადაცემიდან </t>
  </si>
  <si>
    <t xml:space="preserve">1 4 2 3 2 3  </t>
  </si>
  <si>
    <t xml:space="preserve">შემოსავალი სხვა არაკლასიფიცირებული სახელმწიფო ქონების იჯარაში ან მართვაში (უზუფუქტი, ქირავნობა და სხვა) გადაცემიდან </t>
  </si>
  <si>
    <t xml:space="preserve">1 4 2 3 2 9  </t>
  </si>
  <si>
    <t xml:space="preserve">შემოსავალი სხვა არაკლასიფიცირებული მომსახურების გაწევიდან </t>
  </si>
  <si>
    <t xml:space="preserve">1 4 2 3 3   </t>
  </si>
  <si>
    <t xml:space="preserve">სხვა შემოსავლები არასაბაზრო წესით გაყიდული საქონლიდან და მომსახურებიდან </t>
  </si>
  <si>
    <t xml:space="preserve">1 4 2 4    </t>
  </si>
  <si>
    <t>საქონლისა და მომსახურების რელიზაციის დარიცხვა*</t>
  </si>
  <si>
    <t xml:space="preserve">1 4 3     </t>
  </si>
  <si>
    <t>სანქციები , ჯარიმები და საურავები</t>
  </si>
  <si>
    <t xml:space="preserve">1 4 3 1    </t>
  </si>
  <si>
    <t xml:space="preserve">შემოსავალი სანქციებიდან (ჯარიმები და საურავები) ადმინისტრაციული სამართალდარღვევების გამო </t>
  </si>
  <si>
    <t xml:space="preserve">1 4 3 1 1   </t>
  </si>
  <si>
    <t xml:space="preserve">შემოსავალი სანქციებიდან (ჯარიმები და საურავები) ადმინისტრაციული სამართალდარღვევების გამო შრომის, ჯანმრთელობისა და სოციალური დაცვის სფეროებში </t>
  </si>
  <si>
    <t xml:space="preserve">1 4 3 1 2   </t>
  </si>
  <si>
    <t xml:space="preserve">შემოსავალი სანქციებიდან (ჯარიმები და საურავები) სახელმწიფო საკუთრების ხელმყოფი ადმინისტრაციული სამართალდარღვევების გამო </t>
  </si>
  <si>
    <t xml:space="preserve">1 4 3 1 3   </t>
  </si>
  <si>
    <t xml:space="preserve">შემოსავალი სანქციებიდან (ჯარიმები და საურავები) ადმინისტრაციული სამართალდარღვევების გამო გარემოს დაცვის, ბუნებათსარგებლობის სფეროში </t>
  </si>
  <si>
    <t xml:space="preserve">1 4 3 1 4   </t>
  </si>
  <si>
    <t xml:space="preserve">შემოსავალი სანქციებიდან (ჯარიმები და საურავები) ადმინისტრაციული სამართალდარღვევების გამო ისტორიისა და კულტურის ძეგლთა დაცვის, განათლებისა და აღზრდის სფეროში </t>
  </si>
  <si>
    <t xml:space="preserve">1 4 3 1 5   </t>
  </si>
  <si>
    <t xml:space="preserve">1 4 3 1 6   </t>
  </si>
  <si>
    <t xml:space="preserve">შემოსავალი სანქციებიდან (ჯარიმები და საურავები) ადმინისტრაციული სამართალდარღვევების გამო სოფლის მეურნეობაში, ვეტერინარულ - სანიტარიული წესების დარღვევა </t>
  </si>
  <si>
    <t xml:space="preserve">1 4 3 1 7   </t>
  </si>
  <si>
    <t xml:space="preserve">1 4 3 1 7 1  </t>
  </si>
  <si>
    <t xml:space="preserve"> საგზაო მოძრაობის წესების დარღვევის გამო </t>
  </si>
  <si>
    <t xml:space="preserve">1 4 3 1 7 2  </t>
  </si>
  <si>
    <t xml:space="preserve">დედაქალაქის ტერიტორიაზე ავტოტრანსპორტის პარკირების წესების დარღვევის გამო </t>
  </si>
  <si>
    <t xml:space="preserve">1 4 3 1 7 3  </t>
  </si>
  <si>
    <t xml:space="preserve">უბილეთო მგზავრობის გამო </t>
  </si>
  <si>
    <t xml:space="preserve">1 4 3 1 7 4  </t>
  </si>
  <si>
    <t xml:space="preserve">საქალაქო რეგულარული სამგზავრო გადაყვანის პირობების დარღვევის გამო </t>
  </si>
  <si>
    <t xml:space="preserve">1 4 3 1 7 9  </t>
  </si>
  <si>
    <t xml:space="preserve"> სხვა ადმინისტრაციული სამართალდარღვევების გამო ტრანსპორტზე საგზაო მეურნეობისა და კავშირგაბმულობის დარგში </t>
  </si>
  <si>
    <t xml:space="preserve">1 4 3 1 8   </t>
  </si>
  <si>
    <t xml:space="preserve">შემოსავალი სანქციებიდან (ჯარიმები და საურავები) ადმინისტრაციული სამართალდარღვევების გამო ვაჭრობისა და ფინანსების დარგში </t>
  </si>
  <si>
    <t xml:space="preserve">1 4 3 1 9   </t>
  </si>
  <si>
    <t xml:space="preserve">შემოსავალი სანქციებიდან (ჯარიმები და საურავები) საზოგადოებრივი წესრიგის ხელმყოფი ადმინისტრაციული სამართალდარღვევების გამო </t>
  </si>
  <si>
    <t xml:space="preserve">1 4 3 1 10   </t>
  </si>
  <si>
    <t xml:space="preserve">შემოსავალი სანქციებიდან (ჯარიმები და საურავები) მმართველობის დადგენილი წესის ხელმყოფი ადმინისტრაციული სამართალდარღვევების გამო </t>
  </si>
  <si>
    <t xml:space="preserve">1 4 3 1 11   </t>
  </si>
  <si>
    <t xml:space="preserve">შემოსავალი სანქციებიდან (ჯარიმები და საურავები) ადმინისტრაციული სამართალდარღვევების გამო მოქალაქეთა საბინაო უფლებების, საბინაო-კომუნალური მეურნეობისა და კეთილმოწყობის დარგში </t>
  </si>
  <si>
    <t xml:space="preserve">1 4 3 1 11 1  </t>
  </si>
  <si>
    <t xml:space="preserve">დასუფთავების წესების დარღვევის გამო </t>
  </si>
  <si>
    <t xml:space="preserve">1 4 3 1 11 2  </t>
  </si>
  <si>
    <t xml:space="preserve">თვითმმართველი ერთეულის ტერიტორიის კეთილმოწყობის წესების დარღვევის გამო </t>
  </si>
  <si>
    <t xml:space="preserve">1 4 3 1 11 3  </t>
  </si>
  <si>
    <t xml:space="preserve">თვითმმართველი ერთეულის იერსახის დამახინჯების გამო </t>
  </si>
  <si>
    <t xml:space="preserve">1 4 3 1 11 9  </t>
  </si>
  <si>
    <t xml:space="preserve">1 4 3 1 12   </t>
  </si>
  <si>
    <t xml:space="preserve"> შემოსავალი სანქციებიდან (ჯარიმები და საურავები) საჯარო სამართლის იურიდიული პირის – სამოქალაქო რეესტრის სააგენტოს საქმიანობასთან დაკავშირებულ ადმინისტრაციულ სამართალდარღვევათა გამო </t>
  </si>
  <si>
    <t xml:space="preserve">1 4 3 1 99   </t>
  </si>
  <si>
    <t xml:space="preserve">შემოსავალი სხვა არაკლასიფიცირებული სანქციებიდან (ჯარიმები და საურავები) ადმინისტრაციული სამართალდარღვევების გამო </t>
  </si>
  <si>
    <t xml:space="preserve">1 4 3 2    </t>
  </si>
  <si>
    <t xml:space="preserve">1 4 3 3    </t>
  </si>
  <si>
    <t xml:space="preserve">შემოსავალი სანქციებიდან (ჯარიმები და საურავები) გაცემული სესხების დაფარვის ვადების დარღვევის გამო </t>
  </si>
  <si>
    <t xml:space="preserve">1 4 3 4    </t>
  </si>
  <si>
    <t xml:space="preserve">შემოსავალი სანქციებიდან (ჯარიმები და საურავები) არქიტექტურულ-სამშენებლო საქმიანობაში გამოვლენილი დარღვევის გამო </t>
  </si>
  <si>
    <t xml:space="preserve">1 4 3 5    </t>
  </si>
  <si>
    <t xml:space="preserve">შემოსავალი სანქციებიდან (ჯარიმები და საურავები) სისხლის სამართლის კოდექსით გათვალისწინებული სამართალდარღვევების გამო </t>
  </si>
  <si>
    <t xml:space="preserve">1 4 3 6    </t>
  </si>
  <si>
    <t xml:space="preserve">შემოსავალი სანქციებიდან (ჯარიმები და საურავები) სათამაშო ბიზნესის სფეროში სანებართვო პირობების დარღვევის გამო </t>
  </si>
  <si>
    <t xml:space="preserve">1 4 3 9    </t>
  </si>
  <si>
    <t xml:space="preserve">შემოსავალი სხვა არაკლასიფიცირებული სანქციებიდან (ჯარიმები და საურავები) </t>
  </si>
  <si>
    <t xml:space="preserve">1 4 4     </t>
  </si>
  <si>
    <t>ტრანსფერები რომელიც სხვაგან არ არის კლასიფიცირებული</t>
  </si>
  <si>
    <t xml:space="preserve">1 4 4 1    </t>
  </si>
  <si>
    <t xml:space="preserve">1 4 4 1 1   </t>
  </si>
  <si>
    <t xml:space="preserve">1 4 4 1 2   </t>
  </si>
  <si>
    <t>სხვა მიმდინარე ტრანსფერები, რომელიც სხვაგან არ არის კლასიფიცირებული</t>
  </si>
  <si>
    <t xml:space="preserve">1 4 4 1 2 1  </t>
  </si>
  <si>
    <t xml:space="preserve">სასოფლო-სამეურნეო დანიშნულების მიწის არასასოფლო-სამეურნეო მიზნით გამოყოფისას სანაცვლო მიწის ათვისების ღირებულებისა და მიყენებული ზიანის ანაზღაურებიდან მიღებული შემოსავალი </t>
  </si>
  <si>
    <t xml:space="preserve">1 4 4 1 2 2  </t>
  </si>
  <si>
    <t xml:space="preserve">შემოსულობა გარე რეკლამის განთავსების ნებართვის გაცემიდან </t>
  </si>
  <si>
    <t xml:space="preserve">1 4 4 1 2 3  </t>
  </si>
  <si>
    <t xml:space="preserve">სახაზინო თავდებობიდან მიღებული შემოსავალი </t>
  </si>
  <si>
    <t xml:space="preserve">1 4 4 1 2 4  </t>
  </si>
  <si>
    <t xml:space="preserve">ავტოსატრანსპორტო საშუალებების პარკირების რეგულირების უფლების გადაცემიდან მიღებული შემოსავალი </t>
  </si>
  <si>
    <t xml:space="preserve">1 4 4 1 2 5  </t>
  </si>
  <si>
    <t xml:space="preserve">სხვა მართვის უფლების გადაცემიდან მიღებული შემოსავალი </t>
  </si>
  <si>
    <t xml:space="preserve">1 4 4 1 2 6  </t>
  </si>
  <si>
    <t xml:space="preserve">შემოსავალი რეალიზებული ლატარიის ბილეთების ჯამური ღირებულების წილიდან </t>
  </si>
  <si>
    <t xml:space="preserve">1 4 4 1 2 7  </t>
  </si>
  <si>
    <t xml:space="preserve">შემოსულობა ადგილობრივი საქალაქო რეგულარული სამგზავრო გადაყვანის ნებართვაზე </t>
  </si>
  <si>
    <t xml:space="preserve">1 4 4 1 2 8  </t>
  </si>
  <si>
    <t xml:space="preserve">გზათსარგებლობის საფასურით მიღებული შემოსავალი </t>
  </si>
  <si>
    <t xml:space="preserve">1 4 4 1 2 9  </t>
  </si>
  <si>
    <t xml:space="preserve">შავი ან/და ფერადი ლითონების ჯართის ექსპორტის მომსახურების ტარიფიდან მიღებული შემოსავალი </t>
  </si>
  <si>
    <t xml:space="preserve">1 4 4 1 2 99  </t>
  </si>
  <si>
    <t xml:space="preserve">სხვა არაკლასიფიცირებული შემოსავლები </t>
  </si>
  <si>
    <t xml:space="preserve">1 4 4 2    </t>
  </si>
  <si>
    <t xml:space="preserve">1 4 5     </t>
  </si>
  <si>
    <t>დაზღვევის (სიცოცხლის დაზღვევის გარდა) და სტანდარტული გარანტიის სქემით მიღებული პრემიები, ჩარიცხვები და მოთხოვნები</t>
  </si>
  <si>
    <t xml:space="preserve">1 4 5 1    </t>
  </si>
  <si>
    <t xml:space="preserve"> სადზღვევო პრემიები, ჩარიცხვები და მოთხოვნები</t>
  </si>
  <si>
    <t xml:space="preserve">1 4 5 1 1   </t>
  </si>
  <si>
    <t xml:space="preserve"> სადზღვევო პრემიები</t>
  </si>
  <si>
    <t xml:space="preserve">1 4 5 1 2   </t>
  </si>
  <si>
    <t>სტანდარტული გარანტიის სქემის ჩარიცხვები</t>
  </si>
  <si>
    <t xml:space="preserve">1 4 5 1 3   </t>
  </si>
  <si>
    <t>მიმდინარე მოთხოვნები</t>
  </si>
  <si>
    <t xml:space="preserve">1 4 5 2    </t>
  </si>
  <si>
    <t>კაპიტალური მოთხოვნები</t>
  </si>
  <si>
    <t>სპეციფიკური საქმიანობის განხორციელიების
ნებართვები</t>
  </si>
  <si>
    <t>აკაკი წერეთლის სახელმწიფო უნივერსიტეტი (32 04 05 13)</t>
  </si>
  <si>
    <t>სსიპ აკაკი წერეთლის სახელმწიფო უნივერსიტეტი        32 04 05 13 01</t>
  </si>
  <si>
    <t>სსიპ აკაკი წერეთლის სახელმწიფო უნივერსიტეტი - სსიპ - შოთა რუსთაველის საქართველოს ეროვნული სამეცნიერო ფონდის გრანტები 32 04 05 13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</si>
</sst>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00"/>
    <numFmt numFmtId="165" formatCode="#,##0.00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LitNusx"/>
      <family val="2"/>
    </font>
    <font>
      <b/>
      <sz val="10"/>
      <name val="LitNusx"/>
      <family val="2"/>
    </font>
    <font>
      <b/>
      <i/>
      <u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sz val="10"/>
      <name val="Sylfaen"/>
      <family val="1"/>
    </font>
    <font>
      <b/>
      <sz val="10"/>
      <color rgb="FFFF0000"/>
      <name val="Sylfaen"/>
      <family val="1"/>
    </font>
    <font>
      <b/>
      <sz val="10"/>
      <color theme="8" tint="-0.499984740745262"/>
      <name val="Sylfaen"/>
      <family val="1"/>
    </font>
    <font>
      <b/>
      <sz val="10"/>
      <color rgb="FF000000"/>
      <name val="Sylfaen"/>
      <family val="1"/>
    </font>
    <font>
      <sz val="10"/>
      <color rgb="FF000000"/>
      <name val="Sylfaen"/>
      <family val="2"/>
    </font>
    <font>
      <sz val="10"/>
      <color rgb="FFFF0000"/>
      <name val="Sylfaen"/>
      <family val="1"/>
    </font>
    <font>
      <sz val="10"/>
      <color rgb="FF000000"/>
      <name val="Sylfaen"/>
      <family val="1"/>
    </font>
    <font>
      <i/>
      <sz val="10"/>
      <color rgb="FF000000"/>
      <name val="Sylfaen"/>
      <family val="1"/>
    </font>
    <font>
      <b/>
      <sz val="11"/>
      <name val="Sylfaen"/>
      <family val="1"/>
    </font>
    <font>
      <b/>
      <sz val="11"/>
      <name val="LitNusx"/>
    </font>
    <font>
      <sz val="10"/>
      <color theme="1"/>
      <name val="Sylfaen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rgb="FF4F81BD"/>
      </left>
      <right style="thin">
        <color rgb="FF4F81BD"/>
      </right>
      <top style="medium">
        <color rgb="FF4F81BD"/>
      </top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medium">
        <color rgb="FF4F81BD"/>
      </top>
      <bottom style="thin">
        <color rgb="FF4F81BD"/>
      </bottom>
      <diagonal/>
    </border>
    <border>
      <left style="thin">
        <color rgb="FF4F81BD"/>
      </left>
      <right style="medium">
        <color rgb="FF4F81BD"/>
      </right>
      <top style="medium">
        <color rgb="FF4F81BD"/>
      </top>
      <bottom style="thin">
        <color rgb="FF4F81BD"/>
      </bottom>
      <diagonal/>
    </border>
    <border>
      <left style="medium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 style="medium">
        <color rgb="FF4F81BD"/>
      </right>
      <top style="thin">
        <color rgb="FF4F81BD"/>
      </top>
      <bottom style="thin">
        <color rgb="FF4F81BD"/>
      </bottom>
      <diagonal/>
    </border>
    <border>
      <left style="medium">
        <color rgb="FF4F81BD"/>
      </left>
      <right style="thin">
        <color rgb="FF4F81BD"/>
      </right>
      <top style="thin">
        <color rgb="FF4F81BD"/>
      </top>
      <bottom style="medium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medium">
        <color rgb="FF4F81BD"/>
      </bottom>
      <diagonal/>
    </border>
    <border>
      <left style="thin">
        <color rgb="FF4F81BD"/>
      </left>
      <right style="medium">
        <color rgb="FF4F81BD"/>
      </right>
      <top style="thin">
        <color rgb="FF4F81BD"/>
      </top>
      <bottom style="medium">
        <color rgb="FF4F81BD"/>
      </bottom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right" vertical="center"/>
    </xf>
    <xf numFmtId="0" fontId="3" fillId="0" borderId="0" xfId="1" applyFont="1" applyFill="1" applyBorder="1" applyAlignment="1" applyProtection="1">
      <alignment vertical="center" wrapText="1"/>
      <protection locked="0"/>
    </xf>
    <xf numFmtId="0" fontId="5" fillId="0" borderId="0" xfId="0" applyFont="1" applyAlignment="1">
      <alignment horizontal="right" vertical="center"/>
    </xf>
    <xf numFmtId="0" fontId="9" fillId="0" borderId="0" xfId="1" applyFont="1" applyAlignment="1">
      <alignment vertical="center"/>
    </xf>
    <xf numFmtId="0" fontId="9" fillId="0" borderId="0" xfId="1" applyFont="1" applyFill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vertical="center" wrapText="1"/>
    </xf>
    <xf numFmtId="0" fontId="10" fillId="0" borderId="3" xfId="1" applyFont="1" applyBorder="1" applyAlignment="1" applyProtection="1">
      <alignment vertical="center" wrapText="1"/>
    </xf>
    <xf numFmtId="0" fontId="10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left" vertical="center" wrapText="1" indent="1"/>
    </xf>
    <xf numFmtId="0" fontId="12" fillId="0" borderId="3" xfId="0" applyNumberFormat="1" applyFont="1" applyFill="1" applyBorder="1" applyAlignment="1">
      <alignment horizontal="left" vertical="center" wrapText="1" indent="2" readingOrder="1"/>
    </xf>
    <xf numFmtId="0" fontId="13" fillId="0" borderId="3" xfId="0" applyNumberFormat="1" applyFont="1" applyFill="1" applyBorder="1" applyAlignment="1">
      <alignment horizontal="left" vertical="center" wrapText="1" indent="3" readingOrder="1"/>
    </xf>
    <xf numFmtId="0" fontId="13" fillId="0" borderId="3" xfId="0" applyNumberFormat="1" applyFont="1" applyFill="1" applyBorder="1" applyAlignment="1">
      <alignment horizontal="left" vertical="center" wrapText="1" indent="4" readingOrder="1"/>
    </xf>
    <xf numFmtId="0" fontId="13" fillId="0" borderId="3" xfId="0" applyNumberFormat="1" applyFont="1" applyFill="1" applyBorder="1" applyAlignment="1">
      <alignment horizontal="left" vertical="center" wrapText="1" indent="6" readingOrder="1"/>
    </xf>
    <xf numFmtId="0" fontId="13" fillId="0" borderId="3" xfId="0" applyNumberFormat="1" applyFont="1" applyFill="1" applyBorder="1" applyAlignment="1">
      <alignment horizontal="left" vertical="center" wrapText="1" indent="2" readingOrder="1"/>
    </xf>
    <xf numFmtId="0" fontId="14" fillId="0" borderId="3" xfId="1" applyFont="1" applyBorder="1" applyAlignment="1" applyProtection="1">
      <alignment vertical="center" wrapText="1"/>
      <protection locked="0"/>
    </xf>
    <xf numFmtId="0" fontId="10" fillId="0" borderId="6" xfId="1" applyFont="1" applyBorder="1" applyAlignment="1" applyProtection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2" fillId="2" borderId="11" xfId="0" applyFont="1" applyFill="1" applyBorder="1" applyAlignment="1">
      <alignment vertical="center" wrapText="1"/>
    </xf>
    <xf numFmtId="0" fontId="12" fillId="2" borderId="12" xfId="0" applyFont="1" applyFill="1" applyBorder="1" applyAlignment="1">
      <alignment vertical="center" wrapText="1"/>
    </xf>
    <xf numFmtId="0" fontId="12" fillId="3" borderId="11" xfId="0" applyFont="1" applyFill="1" applyBorder="1" applyAlignment="1">
      <alignment horizontal="left" vertical="center" wrapText="1"/>
    </xf>
    <xf numFmtId="0" fontId="12" fillId="3" borderId="12" xfId="0" applyFont="1" applyFill="1" applyBorder="1" applyAlignment="1">
      <alignment horizontal="left" vertical="center" wrapText="1" indent="3"/>
    </xf>
    <xf numFmtId="0" fontId="12" fillId="4" borderId="11" xfId="0" applyFont="1" applyFill="1" applyBorder="1" applyAlignment="1">
      <alignment horizontal="left" vertical="center" wrapText="1"/>
    </xf>
    <xf numFmtId="0" fontId="12" fillId="4" borderId="12" xfId="0" applyFont="1" applyFill="1" applyBorder="1" applyAlignment="1">
      <alignment horizontal="left" vertical="center" wrapText="1" indent="5"/>
    </xf>
    <xf numFmtId="0" fontId="15" fillId="5" borderId="11" xfId="0" applyFont="1" applyFill="1" applyBorder="1" applyAlignment="1">
      <alignment horizontal="left" vertical="center" wrapText="1"/>
    </xf>
    <xf numFmtId="0" fontId="15" fillId="5" borderId="12" xfId="0" applyFont="1" applyFill="1" applyBorder="1" applyAlignment="1">
      <alignment horizontal="left" vertical="center" wrapText="1" indent="7"/>
    </xf>
    <xf numFmtId="0" fontId="16" fillId="6" borderId="11" xfId="0" applyFont="1" applyFill="1" applyBorder="1" applyAlignment="1">
      <alignment horizontal="left" vertical="center" wrapText="1"/>
    </xf>
    <xf numFmtId="0" fontId="16" fillId="6" borderId="12" xfId="0" applyFont="1" applyFill="1" applyBorder="1" applyAlignment="1">
      <alignment horizontal="left" vertical="center" wrapText="1" indent="9"/>
    </xf>
    <xf numFmtId="0" fontId="16" fillId="7" borderId="11" xfId="0" applyFont="1" applyFill="1" applyBorder="1" applyAlignment="1">
      <alignment horizontal="left" vertical="center" wrapText="1"/>
    </xf>
    <xf numFmtId="0" fontId="16" fillId="7" borderId="12" xfId="0" applyFont="1" applyFill="1" applyBorder="1" applyAlignment="1">
      <alignment horizontal="left" vertical="center" wrapText="1" indent="10"/>
    </xf>
    <xf numFmtId="0" fontId="16" fillId="8" borderId="11" xfId="0" applyFont="1" applyFill="1" applyBorder="1" applyAlignment="1">
      <alignment horizontal="left" vertical="center" wrapText="1"/>
    </xf>
    <xf numFmtId="0" fontId="16" fillId="8" borderId="12" xfId="0" applyFont="1" applyFill="1" applyBorder="1" applyAlignment="1">
      <alignment horizontal="left" vertical="center" wrapText="1" indent="12"/>
    </xf>
    <xf numFmtId="0" fontId="15" fillId="6" borderId="11" xfId="0" applyFont="1" applyFill="1" applyBorder="1" applyAlignment="1">
      <alignment horizontal="left" vertical="center" wrapText="1"/>
    </xf>
    <xf numFmtId="0" fontId="15" fillId="6" borderId="12" xfId="0" applyFont="1" applyFill="1" applyBorder="1" applyAlignment="1">
      <alignment horizontal="left" vertical="center" wrapText="1" indent="9"/>
    </xf>
    <xf numFmtId="0" fontId="15" fillId="7" borderId="11" xfId="0" applyFont="1" applyFill="1" applyBorder="1" applyAlignment="1">
      <alignment horizontal="left" vertical="center" wrapText="1"/>
    </xf>
    <xf numFmtId="0" fontId="15" fillId="7" borderId="12" xfId="0" applyFont="1" applyFill="1" applyBorder="1" applyAlignment="1">
      <alignment horizontal="left" vertical="center" wrapText="1" indent="10"/>
    </xf>
    <xf numFmtId="0" fontId="15" fillId="8" borderId="11" xfId="0" applyFont="1" applyFill="1" applyBorder="1" applyAlignment="1">
      <alignment horizontal="left" vertical="center" wrapText="1"/>
    </xf>
    <xf numFmtId="0" fontId="15" fillId="8" borderId="12" xfId="0" applyFont="1" applyFill="1" applyBorder="1" applyAlignment="1">
      <alignment horizontal="left" vertical="center" wrapText="1" indent="12"/>
    </xf>
    <xf numFmtId="0" fontId="16" fillId="5" borderId="11" xfId="0" applyFont="1" applyFill="1" applyBorder="1" applyAlignment="1">
      <alignment horizontal="left" vertical="center" wrapText="1"/>
    </xf>
    <xf numFmtId="0" fontId="16" fillId="5" borderId="12" xfId="0" applyFont="1" applyFill="1" applyBorder="1" applyAlignment="1">
      <alignment horizontal="left" vertical="center" wrapText="1" indent="7"/>
    </xf>
    <xf numFmtId="0" fontId="15" fillId="5" borderId="14" xfId="0" applyFont="1" applyFill="1" applyBorder="1" applyAlignment="1">
      <alignment horizontal="left" vertical="center" wrapText="1"/>
    </xf>
    <xf numFmtId="0" fontId="15" fillId="5" borderId="15" xfId="0" applyFont="1" applyFill="1" applyBorder="1" applyAlignment="1">
      <alignment horizontal="left" vertical="center" wrapText="1" indent="7"/>
    </xf>
    <xf numFmtId="165" fontId="10" fillId="0" borderId="5" xfId="2" applyNumberFormat="1" applyFont="1" applyBorder="1" applyAlignment="1" applyProtection="1">
      <alignment horizontal="center" vertical="center" wrapText="1"/>
    </xf>
    <xf numFmtId="165" fontId="11" fillId="0" borderId="5" xfId="2" applyNumberFormat="1" applyFont="1" applyFill="1" applyBorder="1" applyAlignment="1" applyProtection="1">
      <alignment horizontal="center" vertical="center" wrapText="1"/>
    </xf>
    <xf numFmtId="165" fontId="12" fillId="0" borderId="5" xfId="0" applyNumberFormat="1" applyFont="1" applyFill="1" applyBorder="1" applyAlignment="1">
      <alignment horizontal="center" vertical="center" wrapText="1" readingOrder="1"/>
    </xf>
    <xf numFmtId="165" fontId="13" fillId="0" borderId="4" xfId="0" applyNumberFormat="1" applyFont="1" applyFill="1" applyBorder="1" applyAlignment="1">
      <alignment horizontal="center" vertical="center" wrapText="1" readingOrder="1"/>
    </xf>
    <xf numFmtId="165" fontId="13" fillId="0" borderId="5" xfId="0" applyNumberFormat="1" applyFont="1" applyFill="1" applyBorder="1" applyAlignment="1">
      <alignment horizontal="center" vertical="center" wrapText="1" readingOrder="1"/>
    </xf>
    <xf numFmtId="165" fontId="14" fillId="0" borderId="5" xfId="2" applyNumberFormat="1" applyFont="1" applyBorder="1" applyAlignment="1" applyProtection="1">
      <alignment horizontal="center" vertical="center" wrapText="1"/>
      <protection locked="0"/>
    </xf>
    <xf numFmtId="165" fontId="10" fillId="0" borderId="7" xfId="2" applyNumberFormat="1" applyFont="1" applyBorder="1" applyAlignment="1" applyProtection="1">
      <alignment horizontal="center" vertical="center" wrapText="1"/>
    </xf>
    <xf numFmtId="164" fontId="12" fillId="2" borderId="13" xfId="0" applyNumberFormat="1" applyFont="1" applyFill="1" applyBorder="1" applyAlignment="1">
      <alignment horizontal="center" vertical="center" wrapText="1"/>
    </xf>
    <xf numFmtId="164" fontId="12" fillId="3" borderId="13" xfId="0" applyNumberFormat="1" applyFont="1" applyFill="1" applyBorder="1" applyAlignment="1">
      <alignment horizontal="center" vertical="center" wrapText="1"/>
    </xf>
    <xf numFmtId="164" fontId="12" fillId="4" borderId="13" xfId="0" applyNumberFormat="1" applyFont="1" applyFill="1" applyBorder="1" applyAlignment="1">
      <alignment horizontal="center" vertical="center" wrapText="1"/>
    </xf>
    <xf numFmtId="164" fontId="12" fillId="5" borderId="13" xfId="0" applyNumberFormat="1" applyFont="1" applyFill="1" applyBorder="1" applyAlignment="1">
      <alignment horizontal="center" vertical="center" wrapText="1"/>
    </xf>
    <xf numFmtId="164" fontId="12" fillId="6" borderId="13" xfId="0" applyNumberFormat="1" applyFont="1" applyFill="1" applyBorder="1" applyAlignment="1">
      <alignment horizontal="center" vertical="center" wrapText="1"/>
    </xf>
    <xf numFmtId="164" fontId="12" fillId="7" borderId="13" xfId="0" applyNumberFormat="1" applyFont="1" applyFill="1" applyBorder="1" applyAlignment="1">
      <alignment vertical="center" wrapText="1"/>
    </xf>
    <xf numFmtId="164" fontId="12" fillId="7" borderId="13" xfId="0" applyNumberFormat="1" applyFont="1" applyFill="1" applyBorder="1" applyAlignment="1">
      <alignment horizontal="center" vertical="center" wrapText="1"/>
    </xf>
    <xf numFmtId="164" fontId="12" fillId="8" borderId="13" xfId="0" applyNumberFormat="1" applyFont="1" applyFill="1" applyBorder="1" applyAlignment="1">
      <alignment vertical="center" wrapText="1"/>
    </xf>
    <xf numFmtId="164" fontId="12" fillId="5" borderId="13" xfId="0" applyNumberFormat="1" applyFont="1" applyFill="1" applyBorder="1" applyAlignment="1">
      <alignment vertical="center" wrapText="1"/>
    </xf>
    <xf numFmtId="164" fontId="12" fillId="6" borderId="13" xfId="0" applyNumberFormat="1" applyFont="1" applyFill="1" applyBorder="1" applyAlignment="1">
      <alignment vertical="center" wrapText="1"/>
    </xf>
    <xf numFmtId="164" fontId="12" fillId="5" borderId="16" xfId="0" applyNumberFormat="1" applyFont="1" applyFill="1" applyBorder="1" applyAlignment="1">
      <alignment vertical="center" wrapText="1"/>
    </xf>
    <xf numFmtId="0" fontId="19" fillId="9" borderId="3" xfId="0" applyNumberFormat="1" applyFont="1" applyFill="1" applyBorder="1" applyAlignment="1">
      <alignment horizontal="left" vertical="center" wrapText="1" indent="3" readingOrder="1"/>
    </xf>
    <xf numFmtId="165" fontId="19" fillId="9" borderId="5" xfId="0" applyNumberFormat="1" applyFont="1" applyFill="1" applyBorder="1" applyAlignment="1">
      <alignment horizontal="center" vertical="center" wrapText="1" readingOrder="1"/>
    </xf>
    <xf numFmtId="165" fontId="13" fillId="9" borderId="5" xfId="0" applyNumberFormat="1" applyFont="1" applyFill="1" applyBorder="1" applyAlignment="1">
      <alignment horizontal="center" vertical="center" wrapText="1" readingOrder="1"/>
    </xf>
    <xf numFmtId="0" fontId="13" fillId="9" borderId="3" xfId="0" applyNumberFormat="1" applyFont="1" applyFill="1" applyBorder="1" applyAlignment="1">
      <alignment horizontal="left" vertical="center" wrapText="1" indent="4" readingOrder="1"/>
    </xf>
    <xf numFmtId="0" fontId="1" fillId="0" borderId="0" xfId="0" applyFont="1" applyAlignment="1">
      <alignment horizontal="left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vertical="center" wrapText="1"/>
    </xf>
    <xf numFmtId="165" fontId="10" fillId="10" borderId="5" xfId="2" applyNumberFormat="1" applyFont="1" applyFill="1" applyBorder="1" applyAlignment="1" applyProtection="1">
      <alignment horizontal="center" vertical="center" wrapText="1"/>
    </xf>
    <xf numFmtId="0" fontId="11" fillId="10" borderId="3" xfId="0" applyFont="1" applyFill="1" applyBorder="1" applyAlignment="1">
      <alignment horizontal="left" vertical="center" wrapText="1" indent="1"/>
    </xf>
    <xf numFmtId="165" fontId="11" fillId="10" borderId="5" xfId="2" applyNumberFormat="1" applyFont="1" applyFill="1" applyBorder="1" applyAlignment="1" applyProtection="1">
      <alignment horizontal="center" vertical="center" wrapText="1"/>
    </xf>
    <xf numFmtId="0" fontId="12" fillId="10" borderId="3" xfId="0" applyNumberFormat="1" applyFont="1" applyFill="1" applyBorder="1" applyAlignment="1">
      <alignment horizontal="left" vertical="center" wrapText="1" indent="2" readingOrder="1"/>
    </xf>
    <xf numFmtId="165" fontId="12" fillId="10" borderId="5" xfId="0" applyNumberFormat="1" applyFont="1" applyFill="1" applyBorder="1" applyAlignment="1">
      <alignment horizontal="center" vertical="center" wrapText="1" readingOrder="1"/>
    </xf>
    <xf numFmtId="0" fontId="13" fillId="10" borderId="3" xfId="0" applyNumberFormat="1" applyFont="1" applyFill="1" applyBorder="1" applyAlignment="1">
      <alignment horizontal="left" vertical="center" wrapText="1" indent="3" readingOrder="1"/>
    </xf>
    <xf numFmtId="165" fontId="13" fillId="10" borderId="5" xfId="0" applyNumberFormat="1" applyFont="1" applyFill="1" applyBorder="1" applyAlignment="1">
      <alignment horizontal="center" vertical="center" wrapText="1" readingOrder="1"/>
    </xf>
    <xf numFmtId="0" fontId="13" fillId="10" borderId="3" xfId="0" applyNumberFormat="1" applyFont="1" applyFill="1" applyBorder="1" applyAlignment="1">
      <alignment horizontal="left" vertical="center" wrapText="1" indent="4" readingOrder="1"/>
    </xf>
    <xf numFmtId="0" fontId="13" fillId="10" borderId="3" xfId="0" applyNumberFormat="1" applyFont="1" applyFill="1" applyBorder="1" applyAlignment="1">
      <alignment horizontal="left" vertical="center" wrapText="1" indent="6" readingOrder="1"/>
    </xf>
    <xf numFmtId="0" fontId="19" fillId="10" borderId="3" xfId="0" applyNumberFormat="1" applyFont="1" applyFill="1" applyBorder="1" applyAlignment="1">
      <alignment horizontal="left" vertical="center" wrapText="1" indent="3" readingOrder="1"/>
    </xf>
    <xf numFmtId="165" fontId="19" fillId="10" borderId="5" xfId="0" applyNumberFormat="1" applyFont="1" applyFill="1" applyBorder="1" applyAlignment="1">
      <alignment horizontal="center" vertical="center" wrapText="1" readingOrder="1"/>
    </xf>
    <xf numFmtId="165" fontId="13" fillId="10" borderId="4" xfId="0" applyNumberFormat="1" applyFont="1" applyFill="1" applyBorder="1" applyAlignment="1">
      <alignment horizontal="center" vertical="center" wrapText="1" readingOrder="1"/>
    </xf>
    <xf numFmtId="0" fontId="13" fillId="10" borderId="3" xfId="0" applyNumberFormat="1" applyFont="1" applyFill="1" applyBorder="1" applyAlignment="1">
      <alignment horizontal="left" vertical="center" wrapText="1" indent="2" readingOrder="1"/>
    </xf>
    <xf numFmtId="0" fontId="10" fillId="11" borderId="3" xfId="0" applyFont="1" applyFill="1" applyBorder="1" applyAlignment="1">
      <alignment vertical="center" wrapText="1"/>
    </xf>
    <xf numFmtId="165" fontId="10" fillId="11" borderId="5" xfId="2" applyNumberFormat="1" applyFont="1" applyFill="1" applyBorder="1" applyAlignment="1" applyProtection="1">
      <alignment horizontal="center" vertical="center" wrapText="1"/>
    </xf>
    <xf numFmtId="0" fontId="11" fillId="11" borderId="3" xfId="0" applyFont="1" applyFill="1" applyBorder="1" applyAlignment="1">
      <alignment horizontal="left" vertical="center" wrapText="1" indent="1"/>
    </xf>
    <xf numFmtId="165" fontId="11" fillId="11" borderId="5" xfId="2" applyNumberFormat="1" applyFont="1" applyFill="1" applyBorder="1" applyAlignment="1" applyProtection="1">
      <alignment horizontal="center" vertical="center" wrapText="1"/>
    </xf>
    <xf numFmtId="0" fontId="12" fillId="11" borderId="3" xfId="0" applyNumberFormat="1" applyFont="1" applyFill="1" applyBorder="1" applyAlignment="1">
      <alignment horizontal="left" vertical="center" wrapText="1" indent="2" readingOrder="1"/>
    </xf>
    <xf numFmtId="165" fontId="12" fillId="11" borderId="5" xfId="0" applyNumberFormat="1" applyFont="1" applyFill="1" applyBorder="1" applyAlignment="1">
      <alignment horizontal="center" vertical="center" wrapText="1" readingOrder="1"/>
    </xf>
    <xf numFmtId="0" fontId="13" fillId="11" borderId="3" xfId="0" applyNumberFormat="1" applyFont="1" applyFill="1" applyBorder="1" applyAlignment="1">
      <alignment horizontal="left" vertical="center" wrapText="1" indent="3" readingOrder="1"/>
    </xf>
    <xf numFmtId="165" fontId="13" fillId="11" borderId="5" xfId="0" applyNumberFormat="1" applyFont="1" applyFill="1" applyBorder="1" applyAlignment="1">
      <alignment horizontal="center" vertical="center" wrapText="1" readingOrder="1"/>
    </xf>
    <xf numFmtId="0" fontId="13" fillId="11" borderId="3" xfId="0" applyNumberFormat="1" applyFont="1" applyFill="1" applyBorder="1" applyAlignment="1">
      <alignment horizontal="left" vertical="center" wrapText="1" indent="4" readingOrder="1"/>
    </xf>
    <xf numFmtId="0" fontId="13" fillId="11" borderId="3" xfId="0" applyNumberFormat="1" applyFont="1" applyFill="1" applyBorder="1" applyAlignment="1">
      <alignment horizontal="left" vertical="center" wrapText="1" indent="6" readingOrder="1"/>
    </xf>
    <xf numFmtId="0" fontId="19" fillId="11" borderId="3" xfId="0" applyNumberFormat="1" applyFont="1" applyFill="1" applyBorder="1" applyAlignment="1">
      <alignment horizontal="left" vertical="center" wrapText="1" indent="3" readingOrder="1"/>
    </xf>
    <xf numFmtId="165" fontId="19" fillId="11" borderId="5" xfId="0" applyNumberFormat="1" applyFont="1" applyFill="1" applyBorder="1" applyAlignment="1">
      <alignment horizontal="center" vertical="center" wrapText="1" readingOrder="1"/>
    </xf>
    <xf numFmtId="165" fontId="13" fillId="11" borderId="4" xfId="0" applyNumberFormat="1" applyFont="1" applyFill="1" applyBorder="1" applyAlignment="1">
      <alignment horizontal="center" vertical="center" wrapText="1" readingOrder="1"/>
    </xf>
    <xf numFmtId="0" fontId="13" fillId="11" borderId="3" xfId="0" applyNumberFormat="1" applyFont="1" applyFill="1" applyBorder="1" applyAlignment="1">
      <alignment horizontal="left" vertical="center" wrapText="1" indent="2" readingOrder="1"/>
    </xf>
    <xf numFmtId="164" fontId="12" fillId="10" borderId="13" xfId="0" applyNumberFormat="1" applyFont="1" applyFill="1" applyBorder="1" applyAlignment="1">
      <alignment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17" fillId="10" borderId="18" xfId="1" applyFont="1" applyFill="1" applyBorder="1" applyAlignment="1">
      <alignment horizontal="center" vertical="center" wrapText="1"/>
    </xf>
    <xf numFmtId="0" fontId="17" fillId="11" borderId="17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right" vertical="center" wrapText="1"/>
    </xf>
  </cellXfs>
  <cellStyles count="3">
    <cellStyle name="Comma 3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0066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tabatadze\Desktop\&#4314;&#4304;&#4328;&#4304;&#4321;%20&#4307;&#4304;&#4309;&#4304;&#4314;&#4308;&#4305;&#4308;&#4305;&#4312;\2014%20&#4332;&#4308;&#4314;&#4312;\&#4318;&#4320;&#4317;&#4324;&#4308;&#4321;&#4312;&#4323;&#4314;&#4312;%20&#4313;&#4317;&#4314;&#4308;&#4335;&#4308;&#4305;&#4312;\&#4309;&#4304;&#4323;&#4329;&#4308;&#4320;&#4323;&#4314;&#4312;%20&#4307;&#4304;&#4324;&#4312;&#4316;&#4304;&#4316;&#4321;&#4308;&#4305;&#4304;\&#4313;&#4317;&#4320;&#4308;&#4325;&#4322;&#4312;&#4320;&#4308;&#4305;&#4304;%20&#4307;&#4304;%20&#4315;&#4308;-3%20&#4313;&#4309;&#4304;&#4320;&#4322;&#4304;&#4314;&#4312;\&#4321;&#4304;&#4315;&#4323;&#4328;&#4304;&#431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პივოტ"/>
      <sheetName val="pirveladi"/>
      <sheetName val="დანართი"/>
      <sheetName val=" პივოტ IQ"/>
      <sheetName val="I Q"/>
      <sheetName val="დანართი 1"/>
      <sheetName val="პივოტ IIQ"/>
      <sheetName val="II Q"/>
      <sheetName val="დანართი 2"/>
      <sheetName val="პივოტ IIIQ"/>
      <sheetName val="III Q"/>
      <sheetName val="დანართი 3"/>
      <sheetName val="საგაზაფხულო III Q"/>
      <sheetName val="კორექტირების დანართი"/>
      <sheetName val="საშემოდგომოს დანართი"/>
      <sheetName val="საგაზაფხულოს დანართი"/>
    </sheetNames>
    <sheetDataSet>
      <sheetData sheetId="0"/>
      <sheetData sheetId="1"/>
      <sheetData sheetId="2">
        <row r="3">
          <cell r="C3">
            <v>212693049</v>
          </cell>
        </row>
      </sheetData>
      <sheetData sheetId="3"/>
      <sheetData sheetId="4"/>
      <sheetData sheetId="5">
        <row r="3">
          <cell r="C3">
            <v>212693049</v>
          </cell>
        </row>
      </sheetData>
      <sheetData sheetId="6"/>
      <sheetData sheetId="7"/>
      <sheetData sheetId="8">
        <row r="3">
          <cell r="C3">
            <v>212693049</v>
          </cell>
        </row>
      </sheetData>
      <sheetData sheetId="9"/>
      <sheetData sheetId="10"/>
      <sheetData sheetId="11">
        <row r="3">
          <cell r="C3">
            <v>212693049</v>
          </cell>
          <cell r="D3">
            <v>118</v>
          </cell>
          <cell r="E3">
            <v>96</v>
          </cell>
          <cell r="F3">
            <v>38732</v>
          </cell>
          <cell r="G3">
            <v>60352.01</v>
          </cell>
          <cell r="H3">
            <v>214</v>
          </cell>
          <cell r="I3">
            <v>99084.010000000009</v>
          </cell>
        </row>
        <row r="4">
          <cell r="C4">
            <v>245428158</v>
          </cell>
          <cell r="D4">
            <v>84</v>
          </cell>
          <cell r="E4">
            <v>0</v>
          </cell>
          <cell r="F4">
            <v>33934.67</v>
          </cell>
          <cell r="G4">
            <v>0</v>
          </cell>
          <cell r="H4">
            <v>84</v>
          </cell>
          <cell r="I4">
            <v>33934.67</v>
          </cell>
        </row>
        <row r="5">
          <cell r="C5">
            <v>218076542</v>
          </cell>
          <cell r="D5">
            <v>69</v>
          </cell>
          <cell r="E5">
            <v>0</v>
          </cell>
          <cell r="F5">
            <v>23920</v>
          </cell>
          <cell r="G5">
            <v>0</v>
          </cell>
          <cell r="H5">
            <v>69</v>
          </cell>
          <cell r="I5">
            <v>23920</v>
          </cell>
        </row>
        <row r="6">
          <cell r="C6">
            <v>211328703</v>
          </cell>
          <cell r="D6">
            <v>35</v>
          </cell>
          <cell r="E6">
            <v>0</v>
          </cell>
          <cell r="F6">
            <v>11109</v>
          </cell>
          <cell r="G6">
            <v>0</v>
          </cell>
          <cell r="H6">
            <v>35</v>
          </cell>
          <cell r="I6">
            <v>11109</v>
          </cell>
        </row>
        <row r="7">
          <cell r="C7">
            <v>231187168</v>
          </cell>
          <cell r="D7">
            <v>33</v>
          </cell>
          <cell r="E7">
            <v>27</v>
          </cell>
          <cell r="F7">
            <v>7595.33</v>
          </cell>
          <cell r="G7">
            <v>9798</v>
          </cell>
          <cell r="H7">
            <v>60</v>
          </cell>
          <cell r="I7">
            <v>17393.330000000002</v>
          </cell>
        </row>
        <row r="8">
          <cell r="C8">
            <v>204864548</v>
          </cell>
          <cell r="D8">
            <v>46</v>
          </cell>
          <cell r="E8">
            <v>16</v>
          </cell>
          <cell r="F8">
            <v>1434</v>
          </cell>
          <cell r="G8">
            <v>9200</v>
          </cell>
          <cell r="H8">
            <v>62</v>
          </cell>
          <cell r="I8">
            <v>10634</v>
          </cell>
        </row>
        <row r="9">
          <cell r="C9">
            <v>204861970</v>
          </cell>
          <cell r="D9">
            <v>135</v>
          </cell>
          <cell r="E9">
            <v>0</v>
          </cell>
          <cell r="F9">
            <v>38188.590000000004</v>
          </cell>
          <cell r="G9">
            <v>0</v>
          </cell>
          <cell r="H9">
            <v>135</v>
          </cell>
          <cell r="I9">
            <v>38188.590000000004</v>
          </cell>
        </row>
        <row r="10">
          <cell r="C10">
            <v>217890192</v>
          </cell>
          <cell r="D10">
            <v>89</v>
          </cell>
          <cell r="E10">
            <v>81</v>
          </cell>
          <cell r="F10">
            <v>4854.4400000000005</v>
          </cell>
          <cell r="G10">
            <v>42279.3</v>
          </cell>
          <cell r="H10">
            <v>170</v>
          </cell>
          <cell r="I10">
            <v>47133.740000000005</v>
          </cell>
        </row>
        <row r="11">
          <cell r="C11">
            <v>231287005</v>
          </cell>
          <cell r="D11">
            <v>274</v>
          </cell>
          <cell r="E11">
            <v>180</v>
          </cell>
          <cell r="F11">
            <v>25107.39</v>
          </cell>
          <cell r="G11">
            <v>60286.829999999994</v>
          </cell>
          <cell r="H11">
            <v>454</v>
          </cell>
          <cell r="I11">
            <v>85394.22</v>
          </cell>
        </row>
        <row r="12">
          <cell r="C12">
            <v>237079497</v>
          </cell>
          <cell r="D12">
            <v>154</v>
          </cell>
          <cell r="E12">
            <v>128</v>
          </cell>
          <cell r="F12">
            <v>24418.57</v>
          </cell>
          <cell r="G12">
            <v>46427.49</v>
          </cell>
          <cell r="H12">
            <v>282</v>
          </cell>
          <cell r="I12">
            <v>70846.06</v>
          </cell>
        </row>
        <row r="13">
          <cell r="C13">
            <v>211351071</v>
          </cell>
          <cell r="D13">
            <v>172</v>
          </cell>
          <cell r="E13">
            <v>148</v>
          </cell>
          <cell r="F13">
            <v>28053.18</v>
          </cell>
          <cell r="G13">
            <v>84848.08</v>
          </cell>
          <cell r="H13">
            <v>320</v>
          </cell>
          <cell r="I13">
            <v>112901.26000000001</v>
          </cell>
        </row>
        <row r="14">
          <cell r="C14">
            <v>424066977</v>
          </cell>
          <cell r="D14">
            <v>111</v>
          </cell>
          <cell r="E14">
            <v>0</v>
          </cell>
          <cell r="F14">
            <v>36516.270000000004</v>
          </cell>
          <cell r="G14">
            <v>0</v>
          </cell>
          <cell r="H14">
            <v>111</v>
          </cell>
          <cell r="I14">
            <v>36516.270000000004</v>
          </cell>
        </row>
        <row r="15">
          <cell r="C15">
            <v>211349192</v>
          </cell>
          <cell r="D15">
            <v>684</v>
          </cell>
          <cell r="E15">
            <v>219</v>
          </cell>
          <cell r="F15">
            <v>228531.27</v>
          </cell>
          <cell r="G15">
            <v>110308</v>
          </cell>
          <cell r="H15">
            <v>903</v>
          </cell>
          <cell r="I15">
            <v>338839.27</v>
          </cell>
        </row>
        <row r="16">
          <cell r="C16">
            <v>220407888</v>
          </cell>
          <cell r="D16">
            <v>221</v>
          </cell>
          <cell r="E16">
            <v>87</v>
          </cell>
          <cell r="F16">
            <v>37545.299999999996</v>
          </cell>
          <cell r="G16">
            <v>36182.26</v>
          </cell>
          <cell r="H16">
            <v>308</v>
          </cell>
          <cell r="I16">
            <v>73727.56</v>
          </cell>
        </row>
        <row r="17">
          <cell r="C17">
            <v>205300048</v>
          </cell>
          <cell r="D17">
            <v>125</v>
          </cell>
          <cell r="E17">
            <v>135</v>
          </cell>
          <cell r="F17">
            <v>23201.75</v>
          </cell>
          <cell r="G17">
            <v>47610</v>
          </cell>
          <cell r="H17">
            <v>260</v>
          </cell>
          <cell r="I17">
            <v>70811.75</v>
          </cell>
        </row>
        <row r="18">
          <cell r="C18">
            <v>209467646</v>
          </cell>
          <cell r="D18">
            <v>553</v>
          </cell>
          <cell r="E18">
            <v>58</v>
          </cell>
          <cell r="F18">
            <v>70124.26999999999</v>
          </cell>
          <cell r="G18">
            <v>16667.330000000002</v>
          </cell>
          <cell r="H18">
            <v>611</v>
          </cell>
          <cell r="I18">
            <v>86791.599999999991</v>
          </cell>
        </row>
        <row r="19">
          <cell r="C19">
            <v>245610398</v>
          </cell>
          <cell r="D19">
            <v>308</v>
          </cell>
          <cell r="E19">
            <v>94</v>
          </cell>
          <cell r="F19">
            <v>60965.239999999991</v>
          </cell>
          <cell r="G19">
            <v>19485.809999999998</v>
          </cell>
          <cell r="H19">
            <v>402</v>
          </cell>
          <cell r="I19">
            <v>80451.049999999988</v>
          </cell>
        </row>
        <row r="20">
          <cell r="C20">
            <v>235891512</v>
          </cell>
          <cell r="D20">
            <v>19</v>
          </cell>
          <cell r="E20">
            <v>75</v>
          </cell>
          <cell r="F20">
            <v>3382.8</v>
          </cell>
          <cell r="G20">
            <v>35628.33</v>
          </cell>
          <cell r="H20">
            <v>94</v>
          </cell>
          <cell r="I20">
            <v>39011.130000000005</v>
          </cell>
        </row>
        <row r="21">
          <cell r="C21">
            <v>242728679</v>
          </cell>
          <cell r="D21">
            <v>47</v>
          </cell>
          <cell r="E21">
            <v>52</v>
          </cell>
          <cell r="F21">
            <v>11029.57</v>
          </cell>
          <cell r="G21">
            <v>20761.97</v>
          </cell>
          <cell r="H21">
            <v>99</v>
          </cell>
          <cell r="I21">
            <v>31791.54</v>
          </cell>
        </row>
        <row r="22">
          <cell r="C22">
            <v>224066980</v>
          </cell>
          <cell r="D22">
            <v>224</v>
          </cell>
          <cell r="E22">
            <v>93</v>
          </cell>
          <cell r="F22">
            <v>44844.1</v>
          </cell>
          <cell r="G22">
            <v>28273.54</v>
          </cell>
          <cell r="H22">
            <v>317</v>
          </cell>
          <cell r="I22">
            <v>73117.64</v>
          </cell>
        </row>
        <row r="23">
          <cell r="C23">
            <v>215101716</v>
          </cell>
          <cell r="D23">
            <v>143</v>
          </cell>
          <cell r="E23">
            <v>110</v>
          </cell>
          <cell r="F23">
            <v>26431.46</v>
          </cell>
          <cell r="G23">
            <v>32944.33</v>
          </cell>
          <cell r="H23">
            <v>253</v>
          </cell>
          <cell r="I23">
            <v>59375.79</v>
          </cell>
        </row>
        <row r="24">
          <cell r="C24">
            <v>216350829</v>
          </cell>
          <cell r="D24">
            <v>303</v>
          </cell>
          <cell r="E24">
            <v>200</v>
          </cell>
          <cell r="F24">
            <v>62501.31</v>
          </cell>
          <cell r="G24">
            <v>46118.939999999995</v>
          </cell>
          <cell r="H24">
            <v>503</v>
          </cell>
          <cell r="I24">
            <v>108620.25</v>
          </cell>
        </row>
        <row r="25">
          <cell r="C25">
            <v>208183605</v>
          </cell>
          <cell r="D25">
            <v>350</v>
          </cell>
          <cell r="E25">
            <v>228</v>
          </cell>
          <cell r="F25">
            <v>3543.6</v>
          </cell>
          <cell r="G25">
            <v>72005.75</v>
          </cell>
          <cell r="H25">
            <v>578</v>
          </cell>
          <cell r="I25">
            <v>75549.350000000006</v>
          </cell>
        </row>
        <row r="26">
          <cell r="C26">
            <v>227770800</v>
          </cell>
          <cell r="D26">
            <v>178</v>
          </cell>
          <cell r="E26">
            <v>103</v>
          </cell>
          <cell r="F26">
            <v>29281.210000000003</v>
          </cell>
          <cell r="G26">
            <v>53014.49</v>
          </cell>
          <cell r="H26">
            <v>281</v>
          </cell>
          <cell r="I26">
            <v>82295.7</v>
          </cell>
        </row>
        <row r="27">
          <cell r="C27">
            <v>246954620</v>
          </cell>
          <cell r="D27">
            <v>378</v>
          </cell>
          <cell r="E27">
            <v>218</v>
          </cell>
          <cell r="F27">
            <v>78681.95</v>
          </cell>
          <cell r="G27">
            <v>105154.1</v>
          </cell>
          <cell r="H27">
            <v>596</v>
          </cell>
          <cell r="I27">
            <v>183836.05</v>
          </cell>
        </row>
        <row r="28">
          <cell r="C28">
            <v>212682051</v>
          </cell>
          <cell r="D28">
            <v>390</v>
          </cell>
          <cell r="E28">
            <v>309</v>
          </cell>
          <cell r="F28">
            <v>48457.850000000006</v>
          </cell>
          <cell r="G28">
            <v>124195.13</v>
          </cell>
          <cell r="H28">
            <v>699</v>
          </cell>
          <cell r="I28">
            <v>172652.98</v>
          </cell>
        </row>
        <row r="29">
          <cell r="C29">
            <v>200279448</v>
          </cell>
          <cell r="D29">
            <v>74</v>
          </cell>
          <cell r="E29">
            <v>149</v>
          </cell>
          <cell r="F29">
            <v>9398.630000000001</v>
          </cell>
          <cell r="G29">
            <v>53633.34</v>
          </cell>
          <cell r="H29">
            <v>223</v>
          </cell>
          <cell r="I29">
            <v>63031.97</v>
          </cell>
        </row>
        <row r="30">
          <cell r="C30">
            <v>222934671</v>
          </cell>
          <cell r="D30">
            <v>0</v>
          </cell>
          <cell r="E30">
            <v>40</v>
          </cell>
          <cell r="F30">
            <v>0</v>
          </cell>
          <cell r="G30">
            <v>22209.58</v>
          </cell>
          <cell r="H30">
            <v>40</v>
          </cell>
          <cell r="I30">
            <v>22209.58</v>
          </cell>
        </row>
      </sheetData>
      <sheetData sheetId="12">
        <row r="4">
          <cell r="E4">
            <v>212693049</v>
          </cell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384"/>
  <sheetViews>
    <sheetView tabSelected="1" view="pageBreakPreview" zoomScaleNormal="100" zoomScaleSheetLayoutView="100" workbookViewId="0">
      <pane xSplit="2" ySplit="9" topLeftCell="C10" activePane="bottomRight" state="frozen"/>
      <selection activeCell="C9" sqref="C9:H15"/>
      <selection pane="topRight" activeCell="C9" sqref="C9:H15"/>
      <selection pane="bottomLeft" activeCell="C9" sqref="C9:H15"/>
      <selection pane="bottomRight" activeCell="C10" sqref="C10"/>
    </sheetView>
  </sheetViews>
  <sheetFormatPr defaultRowHeight="15" x14ac:dyDescent="0.25"/>
  <cols>
    <col min="1" max="1" width="11.28515625" style="21" bestFit="1" customWidth="1"/>
    <col min="2" max="2" width="73.42578125" style="21" customWidth="1"/>
    <col min="3" max="3" width="24" style="22" customWidth="1"/>
  </cols>
  <sheetData>
    <row r="1" spans="1:3" x14ac:dyDescent="0.25">
      <c r="A1" s="1"/>
      <c r="B1" s="2"/>
      <c r="C1" s="3" t="s">
        <v>245</v>
      </c>
    </row>
    <row r="2" spans="1:3" x14ac:dyDescent="0.25">
      <c r="A2" s="1"/>
      <c r="B2" s="2"/>
      <c r="C2" s="5" t="s">
        <v>14</v>
      </c>
    </row>
    <row r="3" spans="1:3" x14ac:dyDescent="0.25">
      <c r="A3" s="1"/>
      <c r="B3" s="2"/>
      <c r="C3" s="5"/>
    </row>
    <row r="4" spans="1:3" ht="39" customHeight="1" x14ac:dyDescent="0.25">
      <c r="A4" s="103" t="s">
        <v>81</v>
      </c>
      <c r="B4" s="103"/>
      <c r="C4" s="103"/>
    </row>
    <row r="5" spans="1:3" x14ac:dyDescent="0.25">
      <c r="A5" s="1"/>
      <c r="B5" s="4"/>
      <c r="C5" s="4"/>
    </row>
    <row r="6" spans="1:3" x14ac:dyDescent="0.25">
      <c r="A6" s="104" t="s">
        <v>926</v>
      </c>
      <c r="B6" s="104"/>
      <c r="C6" s="104"/>
    </row>
    <row r="7" spans="1:3" x14ac:dyDescent="0.25">
      <c r="A7" s="105" t="s">
        <v>19</v>
      </c>
      <c r="B7" s="105"/>
      <c r="C7" s="105"/>
    </row>
    <row r="8" spans="1:3" ht="15" customHeight="1" thickBot="1" x14ac:dyDescent="0.3"/>
    <row r="9" spans="1:3" ht="24.75" customHeight="1" x14ac:dyDescent="0.25">
      <c r="A9" s="23" t="s">
        <v>0</v>
      </c>
      <c r="B9" s="24" t="s">
        <v>246</v>
      </c>
      <c r="C9" s="25" t="s">
        <v>97</v>
      </c>
    </row>
    <row r="10" spans="1:3" x14ac:dyDescent="0.25">
      <c r="A10" s="26" t="s">
        <v>247</v>
      </c>
      <c r="B10" s="27" t="s">
        <v>248</v>
      </c>
      <c r="C10" s="57">
        <f>C11+C118+C128+C173</f>
        <v>20942.936000000002</v>
      </c>
    </row>
    <row r="11" spans="1:3" x14ac:dyDescent="0.25">
      <c r="A11" s="28" t="s">
        <v>249</v>
      </c>
      <c r="B11" s="29" t="s">
        <v>250</v>
      </c>
      <c r="C11" s="58">
        <f>C12+C37+C38+C54+C96+C103</f>
        <v>0</v>
      </c>
    </row>
    <row r="12" spans="1:3" ht="30" x14ac:dyDescent="0.25">
      <c r="A12" s="30" t="s">
        <v>251</v>
      </c>
      <c r="B12" s="31" t="s">
        <v>252</v>
      </c>
      <c r="C12" s="59">
        <f>C13+C32+C36</f>
        <v>0</v>
      </c>
    </row>
    <row r="13" spans="1:3" x14ac:dyDescent="0.25">
      <c r="A13" s="32" t="s">
        <v>253</v>
      </c>
      <c r="B13" s="33" t="s">
        <v>254</v>
      </c>
      <c r="C13" s="60">
        <f>C14</f>
        <v>0</v>
      </c>
    </row>
    <row r="14" spans="1:3" x14ac:dyDescent="0.25">
      <c r="A14" s="34" t="s">
        <v>255</v>
      </c>
      <c r="B14" s="35" t="s">
        <v>256</v>
      </c>
      <c r="C14" s="61">
        <f>C15+C16+C20+C21+C22+C23+C24+C25+C26+C27+C28+C29+C30+C31</f>
        <v>0</v>
      </c>
    </row>
    <row r="15" spans="1:3" x14ac:dyDescent="0.25">
      <c r="A15" s="36" t="s">
        <v>257</v>
      </c>
      <c r="B15" s="37" t="s">
        <v>258</v>
      </c>
      <c r="C15" s="62"/>
    </row>
    <row r="16" spans="1:3" ht="30" x14ac:dyDescent="0.25">
      <c r="A16" s="36" t="s">
        <v>259</v>
      </c>
      <c r="B16" s="37" t="s">
        <v>260</v>
      </c>
      <c r="C16" s="63">
        <f>C17+C18+C19</f>
        <v>0</v>
      </c>
    </row>
    <row r="17" spans="1:3" ht="30" x14ac:dyDescent="0.25">
      <c r="A17" s="38" t="s">
        <v>261</v>
      </c>
      <c r="B17" s="39" t="s">
        <v>262</v>
      </c>
      <c r="C17" s="64"/>
    </row>
    <row r="18" spans="1:3" ht="30" x14ac:dyDescent="0.25">
      <c r="A18" s="38" t="s">
        <v>263</v>
      </c>
      <c r="B18" s="39" t="s">
        <v>264</v>
      </c>
      <c r="C18" s="64"/>
    </row>
    <row r="19" spans="1:3" ht="30" x14ac:dyDescent="0.25">
      <c r="A19" s="38" t="s">
        <v>265</v>
      </c>
      <c r="B19" s="39" t="s">
        <v>266</v>
      </c>
      <c r="C19" s="64"/>
    </row>
    <row r="20" spans="1:3" x14ac:dyDescent="0.25">
      <c r="A20" s="36" t="s">
        <v>267</v>
      </c>
      <c r="B20" s="37" t="s">
        <v>268</v>
      </c>
      <c r="C20" s="62"/>
    </row>
    <row r="21" spans="1:3" x14ac:dyDescent="0.25">
      <c r="A21" s="36" t="s">
        <v>269</v>
      </c>
      <c r="B21" s="37" t="s">
        <v>270</v>
      </c>
      <c r="C21" s="62"/>
    </row>
    <row r="22" spans="1:3" ht="30" x14ac:dyDescent="0.25">
      <c r="A22" s="36" t="s">
        <v>271</v>
      </c>
      <c r="B22" s="37" t="s">
        <v>272</v>
      </c>
      <c r="C22" s="62"/>
    </row>
    <row r="23" spans="1:3" ht="30" x14ac:dyDescent="0.25">
      <c r="A23" s="36" t="s">
        <v>273</v>
      </c>
      <c r="B23" s="37" t="s">
        <v>274</v>
      </c>
      <c r="C23" s="62"/>
    </row>
    <row r="24" spans="1:3" ht="30" x14ac:dyDescent="0.25">
      <c r="A24" s="36" t="s">
        <v>275</v>
      </c>
      <c r="B24" s="37" t="s">
        <v>276</v>
      </c>
      <c r="C24" s="62"/>
    </row>
    <row r="25" spans="1:3" ht="30" x14ac:dyDescent="0.25">
      <c r="A25" s="36" t="s">
        <v>277</v>
      </c>
      <c r="B25" s="37" t="s">
        <v>278</v>
      </c>
      <c r="C25" s="62"/>
    </row>
    <row r="26" spans="1:3" x14ac:dyDescent="0.25">
      <c r="A26" s="36" t="s">
        <v>279</v>
      </c>
      <c r="B26" s="37" t="s">
        <v>280</v>
      </c>
      <c r="C26" s="62"/>
    </row>
    <row r="27" spans="1:3" ht="30" x14ac:dyDescent="0.25">
      <c r="A27" s="36" t="s">
        <v>281</v>
      </c>
      <c r="B27" s="37" t="s">
        <v>282</v>
      </c>
      <c r="C27" s="62"/>
    </row>
    <row r="28" spans="1:3" ht="30" x14ac:dyDescent="0.25">
      <c r="A28" s="36" t="s">
        <v>283</v>
      </c>
      <c r="B28" s="37" t="s">
        <v>284</v>
      </c>
      <c r="C28" s="62"/>
    </row>
    <row r="29" spans="1:3" x14ac:dyDescent="0.25">
      <c r="A29" s="36" t="s">
        <v>285</v>
      </c>
      <c r="B29" s="37" t="s">
        <v>286</v>
      </c>
      <c r="C29" s="62"/>
    </row>
    <row r="30" spans="1:3" x14ac:dyDescent="0.25">
      <c r="A30" s="36" t="s">
        <v>287</v>
      </c>
      <c r="B30" s="37" t="s">
        <v>288</v>
      </c>
      <c r="C30" s="62"/>
    </row>
    <row r="31" spans="1:3" x14ac:dyDescent="0.25">
      <c r="A31" s="36" t="s">
        <v>289</v>
      </c>
      <c r="B31" s="37" t="s">
        <v>290</v>
      </c>
      <c r="C31" s="62"/>
    </row>
    <row r="32" spans="1:3" x14ac:dyDescent="0.25">
      <c r="A32" s="32" t="s">
        <v>291</v>
      </c>
      <c r="B32" s="33" t="s">
        <v>292</v>
      </c>
      <c r="C32" s="60">
        <f>C33</f>
        <v>0</v>
      </c>
    </row>
    <row r="33" spans="1:3" x14ac:dyDescent="0.25">
      <c r="A33" s="40" t="s">
        <v>293</v>
      </c>
      <c r="B33" s="41" t="s">
        <v>294</v>
      </c>
      <c r="C33" s="61">
        <f>C34+C35</f>
        <v>0</v>
      </c>
    </row>
    <row r="34" spans="1:3" x14ac:dyDescent="0.25">
      <c r="A34" s="36" t="s">
        <v>295</v>
      </c>
      <c r="B34" s="37" t="s">
        <v>296</v>
      </c>
      <c r="C34" s="62"/>
    </row>
    <row r="35" spans="1:3" x14ac:dyDescent="0.25">
      <c r="A35" s="36" t="s">
        <v>297</v>
      </c>
      <c r="B35" s="37" t="s">
        <v>298</v>
      </c>
      <c r="C35" s="62"/>
    </row>
    <row r="36" spans="1:3" ht="30" x14ac:dyDescent="0.25">
      <c r="A36" s="32" t="s">
        <v>299</v>
      </c>
      <c r="B36" s="33" t="s">
        <v>300</v>
      </c>
      <c r="C36" s="65"/>
    </row>
    <row r="37" spans="1:3" x14ac:dyDescent="0.25">
      <c r="A37" s="30" t="s">
        <v>301</v>
      </c>
      <c r="B37" s="31" t="s">
        <v>302</v>
      </c>
      <c r="C37" s="59"/>
    </row>
    <row r="38" spans="1:3" x14ac:dyDescent="0.25">
      <c r="A38" s="30" t="s">
        <v>303</v>
      </c>
      <c r="B38" s="31" t="s">
        <v>304</v>
      </c>
      <c r="C38" s="59">
        <f>C39+C51+C50+C52+C53</f>
        <v>0</v>
      </c>
    </row>
    <row r="39" spans="1:3" x14ac:dyDescent="0.25">
      <c r="A39" s="32" t="s">
        <v>305</v>
      </c>
      <c r="B39" s="33" t="s">
        <v>306</v>
      </c>
      <c r="C39" s="60">
        <f>C40</f>
        <v>0</v>
      </c>
    </row>
    <row r="40" spans="1:3" x14ac:dyDescent="0.25">
      <c r="A40" s="34" t="s">
        <v>307</v>
      </c>
      <c r="B40" s="35" t="s">
        <v>308</v>
      </c>
      <c r="C40" s="61">
        <f>C41+C42+C43+C44+C47</f>
        <v>0</v>
      </c>
    </row>
    <row r="41" spans="1:3" x14ac:dyDescent="0.25">
      <c r="A41" s="36" t="s">
        <v>309</v>
      </c>
      <c r="B41" s="37" t="s">
        <v>310</v>
      </c>
      <c r="C41" s="62"/>
    </row>
    <row r="42" spans="1:3" x14ac:dyDescent="0.25">
      <c r="A42" s="36" t="s">
        <v>311</v>
      </c>
      <c r="B42" s="37" t="s">
        <v>312</v>
      </c>
      <c r="C42" s="62"/>
    </row>
    <row r="43" spans="1:3" x14ac:dyDescent="0.25">
      <c r="A43" s="36" t="s">
        <v>313</v>
      </c>
      <c r="B43" s="37" t="s">
        <v>314</v>
      </c>
      <c r="C43" s="62"/>
    </row>
    <row r="44" spans="1:3" ht="30" x14ac:dyDescent="0.25">
      <c r="A44" s="36" t="s">
        <v>315</v>
      </c>
      <c r="B44" s="37" t="s">
        <v>316</v>
      </c>
      <c r="C44" s="63">
        <f>C45+C46</f>
        <v>0</v>
      </c>
    </row>
    <row r="45" spans="1:3" x14ac:dyDescent="0.25">
      <c r="A45" s="38" t="s">
        <v>317</v>
      </c>
      <c r="B45" s="39" t="s">
        <v>318</v>
      </c>
      <c r="C45" s="64"/>
    </row>
    <row r="46" spans="1:3" x14ac:dyDescent="0.25">
      <c r="A46" s="38" t="s">
        <v>319</v>
      </c>
      <c r="B46" s="39" t="s">
        <v>320</v>
      </c>
      <c r="C46" s="64"/>
    </row>
    <row r="47" spans="1:3" ht="30" x14ac:dyDescent="0.25">
      <c r="A47" s="36" t="s">
        <v>321</v>
      </c>
      <c r="B47" s="37" t="s">
        <v>322</v>
      </c>
      <c r="C47" s="63">
        <f>C48+C49</f>
        <v>0</v>
      </c>
    </row>
    <row r="48" spans="1:3" x14ac:dyDescent="0.25">
      <c r="A48" s="38" t="s">
        <v>323</v>
      </c>
      <c r="B48" s="39" t="s">
        <v>324</v>
      </c>
      <c r="C48" s="64"/>
    </row>
    <row r="49" spans="1:3" x14ac:dyDescent="0.25">
      <c r="A49" s="38" t="s">
        <v>325</v>
      </c>
      <c r="B49" s="39" t="s">
        <v>326</v>
      </c>
      <c r="C49" s="64"/>
    </row>
    <row r="50" spans="1:3" x14ac:dyDescent="0.25">
      <c r="A50" s="32" t="s">
        <v>327</v>
      </c>
      <c r="B50" s="33" t="s">
        <v>328</v>
      </c>
      <c r="C50" s="65"/>
    </row>
    <row r="51" spans="1:3" x14ac:dyDescent="0.25">
      <c r="A51" s="32" t="s">
        <v>329</v>
      </c>
      <c r="B51" s="33" t="s">
        <v>330</v>
      </c>
      <c r="C51" s="65"/>
    </row>
    <row r="52" spans="1:3" x14ac:dyDescent="0.25">
      <c r="A52" s="32" t="s">
        <v>331</v>
      </c>
      <c r="B52" s="33" t="s">
        <v>332</v>
      </c>
      <c r="C52" s="65"/>
    </row>
    <row r="53" spans="1:3" x14ac:dyDescent="0.25">
      <c r="A53" s="32" t="s">
        <v>333</v>
      </c>
      <c r="B53" s="33" t="s">
        <v>334</v>
      </c>
      <c r="C53" s="65"/>
    </row>
    <row r="54" spans="1:3" x14ac:dyDescent="0.25">
      <c r="A54" s="30" t="s">
        <v>335</v>
      </c>
      <c r="B54" s="31" t="s">
        <v>336</v>
      </c>
      <c r="C54" s="59">
        <f>C55+C63+C90+C91+C92+C95</f>
        <v>0</v>
      </c>
    </row>
    <row r="55" spans="1:3" x14ac:dyDescent="0.25">
      <c r="A55" s="32" t="s">
        <v>337</v>
      </c>
      <c r="B55" s="33" t="s">
        <v>338</v>
      </c>
      <c r="C55" s="60">
        <f>C56+C60+C61+C62</f>
        <v>0</v>
      </c>
    </row>
    <row r="56" spans="1:3" x14ac:dyDescent="0.25">
      <c r="A56" s="40" t="s">
        <v>339</v>
      </c>
      <c r="B56" s="41" t="s">
        <v>340</v>
      </c>
      <c r="C56" s="61">
        <f>C57+C58+C59</f>
        <v>0</v>
      </c>
    </row>
    <row r="57" spans="1:3" ht="30" x14ac:dyDescent="0.25">
      <c r="A57" s="36" t="s">
        <v>341</v>
      </c>
      <c r="B57" s="37" t="s">
        <v>342</v>
      </c>
      <c r="C57" s="62"/>
    </row>
    <row r="58" spans="1:3" x14ac:dyDescent="0.25">
      <c r="A58" s="36" t="s">
        <v>343</v>
      </c>
      <c r="B58" s="37" t="s">
        <v>344</v>
      </c>
      <c r="C58" s="62"/>
    </row>
    <row r="59" spans="1:3" ht="30" x14ac:dyDescent="0.25">
      <c r="A59" s="36" t="s">
        <v>345</v>
      </c>
      <c r="B59" s="37" t="s">
        <v>346</v>
      </c>
      <c r="C59" s="62"/>
    </row>
    <row r="60" spans="1:3" x14ac:dyDescent="0.25">
      <c r="A60" s="40" t="s">
        <v>347</v>
      </c>
      <c r="B60" s="41" t="s">
        <v>348</v>
      </c>
      <c r="C60" s="66"/>
    </row>
    <row r="61" spans="1:3" ht="30" x14ac:dyDescent="0.25">
      <c r="A61" s="40" t="s">
        <v>349</v>
      </c>
      <c r="B61" s="41" t="s">
        <v>350</v>
      </c>
      <c r="C61" s="66"/>
    </row>
    <row r="62" spans="1:3" x14ac:dyDescent="0.25">
      <c r="A62" s="40" t="s">
        <v>351</v>
      </c>
      <c r="B62" s="41" t="s">
        <v>352</v>
      </c>
      <c r="C62" s="66"/>
    </row>
    <row r="63" spans="1:3" x14ac:dyDescent="0.25">
      <c r="A63" s="32" t="s">
        <v>353</v>
      </c>
      <c r="B63" s="33" t="s">
        <v>354</v>
      </c>
      <c r="C63" s="60">
        <f>C64+C76+C88+C89</f>
        <v>0</v>
      </c>
    </row>
    <row r="64" spans="1:3" ht="30" x14ac:dyDescent="0.25">
      <c r="A64" s="34" t="s">
        <v>355</v>
      </c>
      <c r="B64" s="35" t="s">
        <v>356</v>
      </c>
      <c r="C64" s="61">
        <f>C65+C68+C69+C70+C71+C74+C75</f>
        <v>0</v>
      </c>
    </row>
    <row r="65" spans="1:3" x14ac:dyDescent="0.25">
      <c r="A65" s="36" t="s">
        <v>357</v>
      </c>
      <c r="B65" s="37" t="s">
        <v>358</v>
      </c>
      <c r="C65" s="63">
        <f>C66+C67</f>
        <v>0</v>
      </c>
    </row>
    <row r="66" spans="1:3" x14ac:dyDescent="0.25">
      <c r="A66" s="38" t="s">
        <v>359</v>
      </c>
      <c r="B66" s="39" t="s">
        <v>360</v>
      </c>
      <c r="C66" s="64"/>
    </row>
    <row r="67" spans="1:3" x14ac:dyDescent="0.25">
      <c r="A67" s="38" t="s">
        <v>361</v>
      </c>
      <c r="B67" s="39" t="s">
        <v>362</v>
      </c>
      <c r="C67" s="64"/>
    </row>
    <row r="68" spans="1:3" x14ac:dyDescent="0.25">
      <c r="A68" s="36" t="s">
        <v>363</v>
      </c>
      <c r="B68" s="37" t="s">
        <v>364</v>
      </c>
      <c r="C68" s="62"/>
    </row>
    <row r="69" spans="1:3" x14ac:dyDescent="0.25">
      <c r="A69" s="36" t="s">
        <v>365</v>
      </c>
      <c r="B69" s="37" t="s">
        <v>366</v>
      </c>
      <c r="C69" s="62"/>
    </row>
    <row r="70" spans="1:3" x14ac:dyDescent="0.25">
      <c r="A70" s="36" t="s">
        <v>367</v>
      </c>
      <c r="B70" s="37" t="s">
        <v>368</v>
      </c>
      <c r="C70" s="62"/>
    </row>
    <row r="71" spans="1:3" x14ac:dyDescent="0.25">
      <c r="A71" s="36" t="s">
        <v>369</v>
      </c>
      <c r="B71" s="37" t="s">
        <v>370</v>
      </c>
      <c r="C71" s="63">
        <f>C72+C73</f>
        <v>0</v>
      </c>
    </row>
    <row r="72" spans="1:3" x14ac:dyDescent="0.25">
      <c r="A72" s="38" t="s">
        <v>371</v>
      </c>
      <c r="B72" s="39" t="s">
        <v>372</v>
      </c>
      <c r="C72" s="64"/>
    </row>
    <row r="73" spans="1:3" x14ac:dyDescent="0.25">
      <c r="A73" s="38" t="s">
        <v>373</v>
      </c>
      <c r="B73" s="39" t="s">
        <v>374</v>
      </c>
      <c r="C73" s="64"/>
    </row>
    <row r="74" spans="1:3" x14ac:dyDescent="0.25">
      <c r="A74" s="36" t="s">
        <v>375</v>
      </c>
      <c r="B74" s="37" t="s">
        <v>376</v>
      </c>
      <c r="C74" s="62"/>
    </row>
    <row r="75" spans="1:3" x14ac:dyDescent="0.25">
      <c r="A75" s="36" t="s">
        <v>377</v>
      </c>
      <c r="B75" s="37" t="s">
        <v>378</v>
      </c>
      <c r="C75" s="62"/>
    </row>
    <row r="76" spans="1:3" x14ac:dyDescent="0.25">
      <c r="A76" s="34" t="s">
        <v>379</v>
      </c>
      <c r="B76" s="35" t="s">
        <v>344</v>
      </c>
      <c r="C76" s="61">
        <f>C77+C80+C81+C82+C83+C84+C85+C86+C87</f>
        <v>0</v>
      </c>
    </row>
    <row r="77" spans="1:3" x14ac:dyDescent="0.25">
      <c r="A77" s="36" t="s">
        <v>380</v>
      </c>
      <c r="B77" s="37" t="s">
        <v>358</v>
      </c>
      <c r="C77" s="63">
        <f>C78+C79</f>
        <v>0</v>
      </c>
    </row>
    <row r="78" spans="1:3" x14ac:dyDescent="0.25">
      <c r="A78" s="38" t="s">
        <v>381</v>
      </c>
      <c r="B78" s="39" t="s">
        <v>360</v>
      </c>
      <c r="C78" s="64"/>
    </row>
    <row r="79" spans="1:3" x14ac:dyDescent="0.25">
      <c r="A79" s="38" t="s">
        <v>382</v>
      </c>
      <c r="B79" s="39" t="s">
        <v>362</v>
      </c>
      <c r="C79" s="64"/>
    </row>
    <row r="80" spans="1:3" x14ac:dyDescent="0.25">
      <c r="A80" s="36" t="s">
        <v>383</v>
      </c>
      <c r="B80" s="37" t="s">
        <v>364</v>
      </c>
      <c r="C80" s="62"/>
    </row>
    <row r="81" spans="1:3" x14ac:dyDescent="0.25">
      <c r="A81" s="36" t="s">
        <v>384</v>
      </c>
      <c r="B81" s="37" t="s">
        <v>368</v>
      </c>
      <c r="C81" s="62"/>
    </row>
    <row r="82" spans="1:3" x14ac:dyDescent="0.25">
      <c r="A82" s="36" t="s">
        <v>385</v>
      </c>
      <c r="B82" s="37" t="s">
        <v>386</v>
      </c>
      <c r="C82" s="62"/>
    </row>
    <row r="83" spans="1:3" x14ac:dyDescent="0.25">
      <c r="A83" s="36" t="s">
        <v>387</v>
      </c>
      <c r="B83" s="37" t="s">
        <v>388</v>
      </c>
      <c r="C83" s="62"/>
    </row>
    <row r="84" spans="1:3" x14ac:dyDescent="0.25">
      <c r="A84" s="36" t="s">
        <v>389</v>
      </c>
      <c r="B84" s="37" t="s">
        <v>390</v>
      </c>
      <c r="C84" s="62"/>
    </row>
    <row r="85" spans="1:3" x14ac:dyDescent="0.25">
      <c r="A85" s="36" t="s">
        <v>391</v>
      </c>
      <c r="B85" s="37" t="s">
        <v>392</v>
      </c>
      <c r="C85" s="62"/>
    </row>
    <row r="86" spans="1:3" x14ac:dyDescent="0.25">
      <c r="A86" s="36" t="s">
        <v>393</v>
      </c>
      <c r="B86" s="37" t="s">
        <v>394</v>
      </c>
      <c r="C86" s="62"/>
    </row>
    <row r="87" spans="1:3" x14ac:dyDescent="0.25">
      <c r="A87" s="36" t="s">
        <v>395</v>
      </c>
      <c r="B87" s="37" t="s">
        <v>378</v>
      </c>
      <c r="C87" s="62"/>
    </row>
    <row r="88" spans="1:3" x14ac:dyDescent="0.25">
      <c r="A88" s="34" t="s">
        <v>396</v>
      </c>
      <c r="B88" s="35" t="s">
        <v>397</v>
      </c>
      <c r="C88" s="66"/>
    </row>
    <row r="89" spans="1:3" x14ac:dyDescent="0.25">
      <c r="A89" s="34" t="s">
        <v>398</v>
      </c>
      <c r="B89" s="35" t="s">
        <v>399</v>
      </c>
      <c r="C89" s="66"/>
    </row>
    <row r="90" spans="1:3" x14ac:dyDescent="0.25">
      <c r="A90" s="32" t="s">
        <v>400</v>
      </c>
      <c r="B90" s="33" t="s">
        <v>401</v>
      </c>
      <c r="C90" s="65"/>
    </row>
    <row r="91" spans="1:3" x14ac:dyDescent="0.25">
      <c r="A91" s="32" t="s">
        <v>402</v>
      </c>
      <c r="B91" s="33" t="s">
        <v>403</v>
      </c>
      <c r="C91" s="65"/>
    </row>
    <row r="92" spans="1:3" ht="30" x14ac:dyDescent="0.25">
      <c r="A92" s="32" t="s">
        <v>404</v>
      </c>
      <c r="B92" s="33" t="s">
        <v>405</v>
      </c>
      <c r="C92" s="60">
        <f>C93+C94</f>
        <v>0</v>
      </c>
    </row>
    <row r="93" spans="1:3" x14ac:dyDescent="0.25">
      <c r="A93" s="40" t="s">
        <v>406</v>
      </c>
      <c r="B93" s="41" t="s">
        <v>407</v>
      </c>
      <c r="C93" s="66"/>
    </row>
    <row r="94" spans="1:3" ht="30" x14ac:dyDescent="0.25">
      <c r="A94" s="40" t="s">
        <v>408</v>
      </c>
      <c r="B94" s="41" t="s">
        <v>409</v>
      </c>
      <c r="C94" s="66"/>
    </row>
    <row r="95" spans="1:3" x14ac:dyDescent="0.25">
      <c r="A95" s="32" t="s">
        <v>410</v>
      </c>
      <c r="B95" s="33" t="s">
        <v>411</v>
      </c>
      <c r="C95" s="65"/>
    </row>
    <row r="96" spans="1:3" ht="30" x14ac:dyDescent="0.25">
      <c r="A96" s="30" t="s">
        <v>412</v>
      </c>
      <c r="B96" s="31" t="s">
        <v>413</v>
      </c>
      <c r="C96" s="59">
        <f>C97+C98+C99+C100+C101+C102</f>
        <v>0</v>
      </c>
    </row>
    <row r="97" spans="1:3" x14ac:dyDescent="0.25">
      <c r="A97" s="32" t="s">
        <v>414</v>
      </c>
      <c r="B97" s="33" t="s">
        <v>415</v>
      </c>
      <c r="C97" s="65"/>
    </row>
    <row r="98" spans="1:3" x14ac:dyDescent="0.25">
      <c r="A98" s="32" t="s">
        <v>416</v>
      </c>
      <c r="B98" s="33" t="s">
        <v>417</v>
      </c>
      <c r="C98" s="65"/>
    </row>
    <row r="99" spans="1:3" x14ac:dyDescent="0.25">
      <c r="A99" s="32" t="s">
        <v>418</v>
      </c>
      <c r="B99" s="33" t="s">
        <v>419</v>
      </c>
      <c r="C99" s="65"/>
    </row>
    <row r="100" spans="1:3" x14ac:dyDescent="0.25">
      <c r="A100" s="32" t="s">
        <v>420</v>
      </c>
      <c r="B100" s="33" t="s">
        <v>421</v>
      </c>
      <c r="C100" s="65"/>
    </row>
    <row r="101" spans="1:3" x14ac:dyDescent="0.25">
      <c r="A101" s="32" t="s">
        <v>422</v>
      </c>
      <c r="B101" s="33" t="s">
        <v>423</v>
      </c>
      <c r="C101" s="65"/>
    </row>
    <row r="102" spans="1:3" ht="30" x14ac:dyDescent="0.25">
      <c r="A102" s="32" t="s">
        <v>424</v>
      </c>
      <c r="B102" s="33" t="s">
        <v>425</v>
      </c>
      <c r="C102" s="65"/>
    </row>
    <row r="103" spans="1:3" x14ac:dyDescent="0.25">
      <c r="A103" s="30" t="s">
        <v>426</v>
      </c>
      <c r="B103" s="31" t="s">
        <v>427</v>
      </c>
      <c r="C103" s="59">
        <f>C104+C117</f>
        <v>0</v>
      </c>
    </row>
    <row r="104" spans="1:3" x14ac:dyDescent="0.25">
      <c r="A104" s="32" t="s">
        <v>428</v>
      </c>
      <c r="B104" s="33" t="s">
        <v>429</v>
      </c>
      <c r="C104" s="60">
        <f>C105+C106+C107+C116</f>
        <v>0</v>
      </c>
    </row>
    <row r="105" spans="1:3" x14ac:dyDescent="0.25">
      <c r="A105" s="34" t="s">
        <v>430</v>
      </c>
      <c r="B105" s="35" t="s">
        <v>431</v>
      </c>
      <c r="C105" s="66"/>
    </row>
    <row r="106" spans="1:3" x14ac:dyDescent="0.25">
      <c r="A106" s="34" t="s">
        <v>432</v>
      </c>
      <c r="B106" s="35" t="s">
        <v>433</v>
      </c>
      <c r="C106" s="66"/>
    </row>
    <row r="107" spans="1:3" x14ac:dyDescent="0.25">
      <c r="A107" s="34" t="s">
        <v>434</v>
      </c>
      <c r="B107" s="35" t="s">
        <v>435</v>
      </c>
      <c r="C107" s="61">
        <f>C108+C115</f>
        <v>0</v>
      </c>
    </row>
    <row r="108" spans="1:3" x14ac:dyDescent="0.25">
      <c r="A108" s="36" t="s">
        <v>436</v>
      </c>
      <c r="B108" s="37" t="s">
        <v>437</v>
      </c>
      <c r="C108" s="63">
        <f>C109+C110+C111+C112+C113+C114</f>
        <v>0</v>
      </c>
    </row>
    <row r="109" spans="1:3" x14ac:dyDescent="0.25">
      <c r="A109" s="38" t="s">
        <v>438</v>
      </c>
      <c r="B109" s="39" t="s">
        <v>439</v>
      </c>
      <c r="C109" s="64"/>
    </row>
    <row r="110" spans="1:3" x14ac:dyDescent="0.25">
      <c r="A110" s="38" t="s">
        <v>440</v>
      </c>
      <c r="B110" s="39" t="s">
        <v>441</v>
      </c>
      <c r="C110" s="64"/>
    </row>
    <row r="111" spans="1:3" ht="30" x14ac:dyDescent="0.25">
      <c r="A111" s="38" t="s">
        <v>442</v>
      </c>
      <c r="B111" s="39" t="s">
        <v>443</v>
      </c>
      <c r="C111" s="64"/>
    </row>
    <row r="112" spans="1:3" ht="30" x14ac:dyDescent="0.25">
      <c r="A112" s="38" t="s">
        <v>444</v>
      </c>
      <c r="B112" s="39" t="s">
        <v>445</v>
      </c>
      <c r="C112" s="64"/>
    </row>
    <row r="113" spans="1:3" ht="30" x14ac:dyDescent="0.25">
      <c r="A113" s="38" t="s">
        <v>446</v>
      </c>
      <c r="B113" s="39" t="s">
        <v>447</v>
      </c>
      <c r="C113" s="64"/>
    </row>
    <row r="114" spans="1:3" ht="30" x14ac:dyDescent="0.25">
      <c r="A114" s="38" t="s">
        <v>448</v>
      </c>
      <c r="B114" s="39" t="s">
        <v>449</v>
      </c>
      <c r="C114" s="64"/>
    </row>
    <row r="115" spans="1:3" x14ac:dyDescent="0.25">
      <c r="A115" s="36" t="s">
        <v>450</v>
      </c>
      <c r="B115" s="37" t="s">
        <v>451</v>
      </c>
      <c r="C115" s="62"/>
    </row>
    <row r="116" spans="1:3" x14ac:dyDescent="0.25">
      <c r="A116" s="34" t="s">
        <v>452</v>
      </c>
      <c r="B116" s="35" t="s">
        <v>453</v>
      </c>
      <c r="C116" s="66"/>
    </row>
    <row r="117" spans="1:3" ht="30" x14ac:dyDescent="0.25">
      <c r="A117" s="32" t="s">
        <v>454</v>
      </c>
      <c r="B117" s="33" t="s">
        <v>455</v>
      </c>
      <c r="C117" s="65"/>
    </row>
    <row r="118" spans="1:3" x14ac:dyDescent="0.25">
      <c r="A118" s="28" t="s">
        <v>456</v>
      </c>
      <c r="B118" s="29" t="s">
        <v>457</v>
      </c>
      <c r="C118" s="58">
        <f>C119+C124</f>
        <v>0</v>
      </c>
    </row>
    <row r="119" spans="1:3" x14ac:dyDescent="0.25">
      <c r="A119" s="30" t="s">
        <v>458</v>
      </c>
      <c r="B119" s="31" t="s">
        <v>459</v>
      </c>
      <c r="C119" s="59">
        <f>C120+C121+C122+C123</f>
        <v>0</v>
      </c>
    </row>
    <row r="120" spans="1:3" x14ac:dyDescent="0.25">
      <c r="A120" s="32" t="s">
        <v>460</v>
      </c>
      <c r="B120" s="33" t="s">
        <v>461</v>
      </c>
      <c r="C120" s="65"/>
    </row>
    <row r="121" spans="1:3" x14ac:dyDescent="0.25">
      <c r="A121" s="32" t="s">
        <v>462</v>
      </c>
      <c r="B121" s="33" t="s">
        <v>463</v>
      </c>
      <c r="C121" s="65"/>
    </row>
    <row r="122" spans="1:3" x14ac:dyDescent="0.25">
      <c r="A122" s="32" t="s">
        <v>464</v>
      </c>
      <c r="B122" s="33" t="s">
        <v>465</v>
      </c>
      <c r="C122" s="65"/>
    </row>
    <row r="123" spans="1:3" ht="30" x14ac:dyDescent="0.25">
      <c r="A123" s="32" t="s">
        <v>466</v>
      </c>
      <c r="B123" s="33" t="s">
        <v>467</v>
      </c>
      <c r="C123" s="65"/>
    </row>
    <row r="124" spans="1:3" x14ac:dyDescent="0.25">
      <c r="A124" s="30" t="s">
        <v>468</v>
      </c>
      <c r="B124" s="31" t="s">
        <v>469</v>
      </c>
      <c r="C124" s="59">
        <f>C125+C126+C127</f>
        <v>0</v>
      </c>
    </row>
    <row r="125" spans="1:3" x14ac:dyDescent="0.25">
      <c r="A125" s="32" t="s">
        <v>470</v>
      </c>
      <c r="B125" s="33" t="s">
        <v>461</v>
      </c>
      <c r="C125" s="65"/>
    </row>
    <row r="126" spans="1:3" x14ac:dyDescent="0.25">
      <c r="A126" s="32" t="s">
        <v>471</v>
      </c>
      <c r="B126" s="33" t="s">
        <v>463</v>
      </c>
      <c r="C126" s="65"/>
    </row>
    <row r="127" spans="1:3" x14ac:dyDescent="0.25">
      <c r="A127" s="32" t="s">
        <v>472</v>
      </c>
      <c r="B127" s="33" t="s">
        <v>473</v>
      </c>
      <c r="C127" s="65"/>
    </row>
    <row r="128" spans="1:3" x14ac:dyDescent="0.25">
      <c r="A128" s="28" t="s">
        <v>474</v>
      </c>
      <c r="B128" s="29" t="s">
        <v>2</v>
      </c>
      <c r="C128" s="58">
        <f>C129+C132+C135</f>
        <v>427.93599999999998</v>
      </c>
    </row>
    <row r="129" spans="1:3" x14ac:dyDescent="0.25">
      <c r="A129" s="30" t="s">
        <v>475</v>
      </c>
      <c r="B129" s="31" t="s">
        <v>476</v>
      </c>
      <c r="C129" s="59">
        <f>C130+C131</f>
        <v>0</v>
      </c>
    </row>
    <row r="130" spans="1:3" x14ac:dyDescent="0.25">
      <c r="A130" s="32" t="s">
        <v>477</v>
      </c>
      <c r="B130" s="33" t="s">
        <v>12</v>
      </c>
      <c r="C130" s="65"/>
    </row>
    <row r="131" spans="1:3" x14ac:dyDescent="0.25">
      <c r="A131" s="32" t="s">
        <v>478</v>
      </c>
      <c r="B131" s="33" t="s">
        <v>13</v>
      </c>
      <c r="C131" s="65"/>
    </row>
    <row r="132" spans="1:3" x14ac:dyDescent="0.25">
      <c r="A132" s="30" t="s">
        <v>479</v>
      </c>
      <c r="B132" s="31" t="s">
        <v>480</v>
      </c>
      <c r="C132" s="59">
        <f>C133+C134</f>
        <v>145</v>
      </c>
    </row>
    <row r="133" spans="1:3" x14ac:dyDescent="0.25">
      <c r="A133" s="32" t="s">
        <v>481</v>
      </c>
      <c r="B133" s="33" t="s">
        <v>12</v>
      </c>
      <c r="C133" s="65">
        <v>145</v>
      </c>
    </row>
    <row r="134" spans="1:3" x14ac:dyDescent="0.25">
      <c r="A134" s="32" t="s">
        <v>482</v>
      </c>
      <c r="B134" s="33" t="s">
        <v>13</v>
      </c>
      <c r="C134" s="65"/>
    </row>
    <row r="135" spans="1:3" x14ac:dyDescent="0.25">
      <c r="A135" s="30" t="s">
        <v>483</v>
      </c>
      <c r="B135" s="31" t="s">
        <v>82</v>
      </c>
      <c r="C135" s="59">
        <f>C136+C154</f>
        <v>282.93599999999998</v>
      </c>
    </row>
    <row r="136" spans="1:3" x14ac:dyDescent="0.25">
      <c r="A136" s="32" t="s">
        <v>484</v>
      </c>
      <c r="B136" s="33" t="s">
        <v>12</v>
      </c>
      <c r="C136" s="60">
        <f>C137+C144+C149</f>
        <v>282.93599999999998</v>
      </c>
    </row>
    <row r="137" spans="1:3" x14ac:dyDescent="0.25">
      <c r="A137" s="34" t="s">
        <v>485</v>
      </c>
      <c r="B137" s="35" t="s">
        <v>83</v>
      </c>
      <c r="C137" s="61">
        <f>C138+C143</f>
        <v>282.93599999999998</v>
      </c>
    </row>
    <row r="138" spans="1:3" x14ac:dyDescent="0.25">
      <c r="A138" s="36" t="s">
        <v>486</v>
      </c>
      <c r="B138" s="37" t="s">
        <v>84</v>
      </c>
      <c r="C138" s="63">
        <f>C139+C140+C141+C142</f>
        <v>282.93599999999998</v>
      </c>
    </row>
    <row r="139" spans="1:3" x14ac:dyDescent="0.25">
      <c r="A139" s="38" t="s">
        <v>487</v>
      </c>
      <c r="B139" s="39" t="s">
        <v>488</v>
      </c>
      <c r="C139" s="64"/>
    </row>
    <row r="140" spans="1:3" x14ac:dyDescent="0.25">
      <c r="A140" s="38" t="s">
        <v>489</v>
      </c>
      <c r="B140" s="39" t="s">
        <v>490</v>
      </c>
      <c r="C140" s="64"/>
    </row>
    <row r="141" spans="1:3" x14ac:dyDescent="0.25">
      <c r="A141" s="38" t="s">
        <v>491</v>
      </c>
      <c r="B141" s="39" t="s">
        <v>492</v>
      </c>
      <c r="C141" s="64"/>
    </row>
    <row r="142" spans="1:3" x14ac:dyDescent="0.25">
      <c r="A142" s="38" t="s">
        <v>493</v>
      </c>
      <c r="B142" s="39" t="s">
        <v>494</v>
      </c>
      <c r="C142" s="102">
        <v>282.93599999999998</v>
      </c>
    </row>
    <row r="143" spans="1:3" x14ac:dyDescent="0.25">
      <c r="A143" s="36" t="s">
        <v>495</v>
      </c>
      <c r="B143" s="37" t="s">
        <v>85</v>
      </c>
      <c r="C143" s="62"/>
    </row>
    <row r="144" spans="1:3" x14ac:dyDescent="0.25">
      <c r="A144" s="34" t="s">
        <v>496</v>
      </c>
      <c r="B144" s="35" t="s">
        <v>86</v>
      </c>
      <c r="C144" s="61">
        <f>C145+C148</f>
        <v>0</v>
      </c>
    </row>
    <row r="145" spans="1:3" ht="30" x14ac:dyDescent="0.25">
      <c r="A145" s="36" t="s">
        <v>497</v>
      </c>
      <c r="B145" s="37" t="s">
        <v>87</v>
      </c>
      <c r="C145" s="63">
        <f>C146+C147</f>
        <v>0</v>
      </c>
    </row>
    <row r="146" spans="1:3" x14ac:dyDescent="0.25">
      <c r="A146" s="38" t="s">
        <v>498</v>
      </c>
      <c r="B146" s="39" t="s">
        <v>492</v>
      </c>
      <c r="C146" s="64"/>
    </row>
    <row r="147" spans="1:3" x14ac:dyDescent="0.25">
      <c r="A147" s="38" t="s">
        <v>499</v>
      </c>
      <c r="B147" s="39" t="s">
        <v>494</v>
      </c>
      <c r="C147" s="64"/>
    </row>
    <row r="148" spans="1:3" x14ac:dyDescent="0.25">
      <c r="A148" s="36" t="s">
        <v>500</v>
      </c>
      <c r="B148" s="37" t="s">
        <v>88</v>
      </c>
      <c r="C148" s="62"/>
    </row>
    <row r="149" spans="1:3" x14ac:dyDescent="0.25">
      <c r="A149" s="34" t="s">
        <v>501</v>
      </c>
      <c r="B149" s="35" t="s">
        <v>89</v>
      </c>
      <c r="C149" s="61">
        <f>C150+C153</f>
        <v>0</v>
      </c>
    </row>
    <row r="150" spans="1:3" x14ac:dyDescent="0.25">
      <c r="A150" s="36" t="s">
        <v>502</v>
      </c>
      <c r="B150" s="37" t="s">
        <v>90</v>
      </c>
      <c r="C150" s="63">
        <f>C151+C152</f>
        <v>0</v>
      </c>
    </row>
    <row r="151" spans="1:3" x14ac:dyDescent="0.25">
      <c r="A151" s="38" t="s">
        <v>503</v>
      </c>
      <c r="B151" s="39" t="s">
        <v>492</v>
      </c>
      <c r="C151" s="64"/>
    </row>
    <row r="152" spans="1:3" x14ac:dyDescent="0.25">
      <c r="A152" s="38" t="s">
        <v>504</v>
      </c>
      <c r="B152" s="39" t="s">
        <v>494</v>
      </c>
      <c r="C152" s="64"/>
    </row>
    <row r="153" spans="1:3" ht="30" x14ac:dyDescent="0.25">
      <c r="A153" s="36" t="s">
        <v>505</v>
      </c>
      <c r="B153" s="37" t="s">
        <v>91</v>
      </c>
      <c r="C153" s="62"/>
    </row>
    <row r="154" spans="1:3" x14ac:dyDescent="0.25">
      <c r="A154" s="32" t="s">
        <v>506</v>
      </c>
      <c r="B154" s="33" t="s">
        <v>13</v>
      </c>
      <c r="C154" s="60">
        <f>C155+C161+C167</f>
        <v>0</v>
      </c>
    </row>
    <row r="155" spans="1:3" x14ac:dyDescent="0.25">
      <c r="A155" s="40" t="s">
        <v>507</v>
      </c>
      <c r="B155" s="41" t="s">
        <v>83</v>
      </c>
      <c r="C155" s="61">
        <f>C156+C160</f>
        <v>0</v>
      </c>
    </row>
    <row r="156" spans="1:3" x14ac:dyDescent="0.25">
      <c r="A156" s="42" t="s">
        <v>508</v>
      </c>
      <c r="B156" s="43" t="s">
        <v>84</v>
      </c>
      <c r="C156" s="63">
        <f>C157+C158+C159</f>
        <v>0</v>
      </c>
    </row>
    <row r="157" spans="1:3" x14ac:dyDescent="0.25">
      <c r="A157" s="44" t="s">
        <v>509</v>
      </c>
      <c r="B157" s="45" t="s">
        <v>492</v>
      </c>
      <c r="C157" s="64"/>
    </row>
    <row r="158" spans="1:3" x14ac:dyDescent="0.25">
      <c r="A158" s="44" t="s">
        <v>510</v>
      </c>
      <c r="B158" s="45" t="s">
        <v>511</v>
      </c>
      <c r="C158" s="64"/>
    </row>
    <row r="159" spans="1:3" x14ac:dyDescent="0.25">
      <c r="A159" s="44" t="s">
        <v>512</v>
      </c>
      <c r="B159" s="45" t="s">
        <v>494</v>
      </c>
      <c r="C159" s="64"/>
    </row>
    <row r="160" spans="1:3" x14ac:dyDescent="0.25">
      <c r="A160" s="42" t="s">
        <v>513</v>
      </c>
      <c r="B160" s="43" t="s">
        <v>85</v>
      </c>
      <c r="C160" s="62"/>
    </row>
    <row r="161" spans="1:3" x14ac:dyDescent="0.25">
      <c r="A161" s="40" t="s">
        <v>514</v>
      </c>
      <c r="B161" s="41" t="s">
        <v>86</v>
      </c>
      <c r="C161" s="61">
        <f>C162+C166</f>
        <v>0</v>
      </c>
    </row>
    <row r="162" spans="1:3" ht="30" x14ac:dyDescent="0.25">
      <c r="A162" s="42" t="s">
        <v>515</v>
      </c>
      <c r="B162" s="43" t="s">
        <v>87</v>
      </c>
      <c r="C162" s="63">
        <f>C163+C164+C165</f>
        <v>0</v>
      </c>
    </row>
    <row r="163" spans="1:3" x14ac:dyDescent="0.25">
      <c r="A163" s="44" t="s">
        <v>516</v>
      </c>
      <c r="B163" s="45" t="s">
        <v>492</v>
      </c>
      <c r="C163" s="64"/>
    </row>
    <row r="164" spans="1:3" x14ac:dyDescent="0.25">
      <c r="A164" s="44" t="s">
        <v>517</v>
      </c>
      <c r="B164" s="45" t="s">
        <v>511</v>
      </c>
      <c r="C164" s="64"/>
    </row>
    <row r="165" spans="1:3" x14ac:dyDescent="0.25">
      <c r="A165" s="44" t="s">
        <v>518</v>
      </c>
      <c r="B165" s="45" t="s">
        <v>494</v>
      </c>
      <c r="C165" s="64"/>
    </row>
    <row r="166" spans="1:3" x14ac:dyDescent="0.25">
      <c r="A166" s="42" t="s">
        <v>519</v>
      </c>
      <c r="B166" s="43" t="s">
        <v>88</v>
      </c>
      <c r="C166" s="62"/>
    </row>
    <row r="167" spans="1:3" x14ac:dyDescent="0.25">
      <c r="A167" s="40" t="s">
        <v>520</v>
      </c>
      <c r="B167" s="41" t="s">
        <v>89</v>
      </c>
      <c r="C167" s="61">
        <f>C168+C172</f>
        <v>0</v>
      </c>
    </row>
    <row r="168" spans="1:3" x14ac:dyDescent="0.25">
      <c r="A168" s="42" t="s">
        <v>521</v>
      </c>
      <c r="B168" s="43" t="s">
        <v>90</v>
      </c>
      <c r="C168" s="63">
        <f>C169+C170+C171</f>
        <v>0</v>
      </c>
    </row>
    <row r="169" spans="1:3" x14ac:dyDescent="0.25">
      <c r="A169" s="44" t="s">
        <v>522</v>
      </c>
      <c r="B169" s="45" t="s">
        <v>492</v>
      </c>
      <c r="C169" s="64"/>
    </row>
    <row r="170" spans="1:3" x14ac:dyDescent="0.25">
      <c r="A170" s="44" t="s">
        <v>523</v>
      </c>
      <c r="B170" s="45" t="s">
        <v>511</v>
      </c>
      <c r="C170" s="64"/>
    </row>
    <row r="171" spans="1:3" x14ac:dyDescent="0.25">
      <c r="A171" s="44" t="s">
        <v>524</v>
      </c>
      <c r="B171" s="45" t="s">
        <v>494</v>
      </c>
      <c r="C171" s="64"/>
    </row>
    <row r="172" spans="1:3" ht="30" x14ac:dyDescent="0.25">
      <c r="A172" s="42" t="s">
        <v>525</v>
      </c>
      <c r="B172" s="43" t="s">
        <v>91</v>
      </c>
      <c r="C172" s="62"/>
    </row>
    <row r="173" spans="1:3" x14ac:dyDescent="0.25">
      <c r="A173" s="28" t="s">
        <v>526</v>
      </c>
      <c r="B173" s="29" t="s">
        <v>527</v>
      </c>
      <c r="C173" s="58">
        <f>C174+C207+C328+C358+C373</f>
        <v>20515</v>
      </c>
    </row>
    <row r="174" spans="1:3" x14ac:dyDescent="0.25">
      <c r="A174" s="30" t="s">
        <v>528</v>
      </c>
      <c r="B174" s="31" t="s">
        <v>529</v>
      </c>
      <c r="C174" s="59">
        <f>C175+C184+C190+C191+C192+C206</f>
        <v>400</v>
      </c>
    </row>
    <row r="175" spans="1:3" x14ac:dyDescent="0.25">
      <c r="A175" s="32" t="s">
        <v>530</v>
      </c>
      <c r="B175" s="33" t="s">
        <v>531</v>
      </c>
      <c r="C175" s="60">
        <f>C176+C177+C183</f>
        <v>400</v>
      </c>
    </row>
    <row r="176" spans="1:3" x14ac:dyDescent="0.25">
      <c r="A176" s="40" t="s">
        <v>532</v>
      </c>
      <c r="B176" s="41" t="s">
        <v>533</v>
      </c>
      <c r="C176" s="66"/>
    </row>
    <row r="177" spans="1:3" x14ac:dyDescent="0.25">
      <c r="A177" s="40" t="s">
        <v>534</v>
      </c>
      <c r="B177" s="41" t="s">
        <v>535</v>
      </c>
      <c r="C177" s="61">
        <f>C178+C179+C180+C181+C182</f>
        <v>400</v>
      </c>
    </row>
    <row r="178" spans="1:3" ht="30" x14ac:dyDescent="0.25">
      <c r="A178" s="36" t="s">
        <v>536</v>
      </c>
      <c r="B178" s="37" t="s">
        <v>537</v>
      </c>
      <c r="C178" s="62"/>
    </row>
    <row r="179" spans="1:3" ht="45" x14ac:dyDescent="0.25">
      <c r="A179" s="36" t="s">
        <v>538</v>
      </c>
      <c r="B179" s="37" t="s">
        <v>539</v>
      </c>
      <c r="C179" s="62"/>
    </row>
    <row r="180" spans="1:3" ht="30" x14ac:dyDescent="0.25">
      <c r="A180" s="36" t="s">
        <v>540</v>
      </c>
      <c r="B180" s="37" t="s">
        <v>541</v>
      </c>
      <c r="C180" s="62"/>
    </row>
    <row r="181" spans="1:3" x14ac:dyDescent="0.25">
      <c r="A181" s="36" t="s">
        <v>542</v>
      </c>
      <c r="B181" s="37" t="s">
        <v>543</v>
      </c>
      <c r="C181" s="62">
        <v>400</v>
      </c>
    </row>
    <row r="182" spans="1:3" x14ac:dyDescent="0.25">
      <c r="A182" s="36" t="s">
        <v>544</v>
      </c>
      <c r="B182" s="37" t="s">
        <v>545</v>
      </c>
      <c r="C182" s="62"/>
    </row>
    <row r="183" spans="1:3" x14ac:dyDescent="0.25">
      <c r="A183" s="40" t="s">
        <v>546</v>
      </c>
      <c r="B183" s="41" t="s">
        <v>547</v>
      </c>
      <c r="C183" s="66"/>
    </row>
    <row r="184" spans="1:3" x14ac:dyDescent="0.25">
      <c r="A184" s="32" t="s">
        <v>548</v>
      </c>
      <c r="B184" s="33" t="s">
        <v>3</v>
      </c>
      <c r="C184" s="60">
        <f>C185+C186</f>
        <v>0</v>
      </c>
    </row>
    <row r="185" spans="1:3" x14ac:dyDescent="0.25">
      <c r="A185" s="40" t="s">
        <v>549</v>
      </c>
      <c r="B185" s="41" t="s">
        <v>533</v>
      </c>
      <c r="C185" s="66"/>
    </row>
    <row r="186" spans="1:3" x14ac:dyDescent="0.25">
      <c r="A186" s="40" t="s">
        <v>550</v>
      </c>
      <c r="B186" s="41" t="s">
        <v>551</v>
      </c>
      <c r="C186" s="61">
        <f>C187+C188+C189</f>
        <v>0</v>
      </c>
    </row>
    <row r="187" spans="1:3" ht="30" x14ac:dyDescent="0.25">
      <c r="A187" s="36" t="s">
        <v>552</v>
      </c>
      <c r="B187" s="37" t="s">
        <v>553</v>
      </c>
      <c r="C187" s="62"/>
    </row>
    <row r="188" spans="1:3" x14ac:dyDescent="0.25">
      <c r="A188" s="36" t="s">
        <v>554</v>
      </c>
      <c r="B188" s="37" t="s">
        <v>555</v>
      </c>
      <c r="C188" s="62"/>
    </row>
    <row r="189" spans="1:3" x14ac:dyDescent="0.25">
      <c r="A189" s="36" t="s">
        <v>556</v>
      </c>
      <c r="B189" s="37" t="s">
        <v>557</v>
      </c>
      <c r="C189" s="62"/>
    </row>
    <row r="190" spans="1:3" x14ac:dyDescent="0.25">
      <c r="A190" s="32" t="s">
        <v>558</v>
      </c>
      <c r="B190" s="33" t="s">
        <v>559</v>
      </c>
      <c r="C190" s="65"/>
    </row>
    <row r="191" spans="1:3" x14ac:dyDescent="0.25">
      <c r="A191" s="32" t="s">
        <v>560</v>
      </c>
      <c r="B191" s="33" t="s">
        <v>561</v>
      </c>
      <c r="C191" s="65"/>
    </row>
    <row r="192" spans="1:3" x14ac:dyDescent="0.25">
      <c r="A192" s="32" t="s">
        <v>562</v>
      </c>
      <c r="B192" s="33" t="s">
        <v>4</v>
      </c>
      <c r="C192" s="60">
        <f>C193+C201+C202+C203+C204+C205</f>
        <v>0</v>
      </c>
    </row>
    <row r="193" spans="1:3" x14ac:dyDescent="0.25">
      <c r="A193" s="34" t="s">
        <v>563</v>
      </c>
      <c r="B193" s="35" t="s">
        <v>564</v>
      </c>
      <c r="C193" s="61">
        <f>C194+C195+C196+C197+C198+C199+C200</f>
        <v>0</v>
      </c>
    </row>
    <row r="194" spans="1:3" x14ac:dyDescent="0.25">
      <c r="A194" s="36" t="s">
        <v>565</v>
      </c>
      <c r="B194" s="37" t="s">
        <v>566</v>
      </c>
      <c r="C194" s="62"/>
    </row>
    <row r="195" spans="1:3" ht="30" x14ac:dyDescent="0.25">
      <c r="A195" s="36" t="s">
        <v>567</v>
      </c>
      <c r="B195" s="37" t="s">
        <v>568</v>
      </c>
      <c r="C195" s="62"/>
    </row>
    <row r="196" spans="1:3" ht="45" x14ac:dyDescent="0.25">
      <c r="A196" s="36" t="s">
        <v>569</v>
      </c>
      <c r="B196" s="37" t="s">
        <v>570</v>
      </c>
      <c r="C196" s="62"/>
    </row>
    <row r="197" spans="1:3" x14ac:dyDescent="0.25">
      <c r="A197" s="36" t="s">
        <v>571</v>
      </c>
      <c r="B197" s="37" t="s">
        <v>572</v>
      </c>
      <c r="C197" s="62"/>
    </row>
    <row r="198" spans="1:3" ht="30" x14ac:dyDescent="0.25">
      <c r="A198" s="36" t="s">
        <v>573</v>
      </c>
      <c r="B198" s="37" t="s">
        <v>574</v>
      </c>
      <c r="C198" s="62"/>
    </row>
    <row r="199" spans="1:3" x14ac:dyDescent="0.25">
      <c r="A199" s="36" t="s">
        <v>575</v>
      </c>
      <c r="B199" s="37" t="s">
        <v>576</v>
      </c>
      <c r="C199" s="62"/>
    </row>
    <row r="200" spans="1:3" ht="30" x14ac:dyDescent="0.25">
      <c r="A200" s="36" t="s">
        <v>577</v>
      </c>
      <c r="B200" s="37" t="s">
        <v>578</v>
      </c>
      <c r="C200" s="62"/>
    </row>
    <row r="201" spans="1:3" x14ac:dyDescent="0.25">
      <c r="A201" s="34" t="s">
        <v>579</v>
      </c>
      <c r="B201" s="35" t="s">
        <v>580</v>
      </c>
      <c r="C201" s="66"/>
    </row>
    <row r="202" spans="1:3" x14ac:dyDescent="0.25">
      <c r="A202" s="34" t="s">
        <v>581</v>
      </c>
      <c r="B202" s="35" t="s">
        <v>582</v>
      </c>
      <c r="C202" s="66"/>
    </row>
    <row r="203" spans="1:3" ht="30" x14ac:dyDescent="0.25">
      <c r="A203" s="34" t="s">
        <v>583</v>
      </c>
      <c r="B203" s="35" t="s">
        <v>584</v>
      </c>
      <c r="C203" s="66"/>
    </row>
    <row r="204" spans="1:3" ht="30" x14ac:dyDescent="0.25">
      <c r="A204" s="34" t="s">
        <v>585</v>
      </c>
      <c r="B204" s="35" t="s">
        <v>586</v>
      </c>
      <c r="C204" s="66"/>
    </row>
    <row r="205" spans="1:3" x14ac:dyDescent="0.25">
      <c r="A205" s="34" t="s">
        <v>587</v>
      </c>
      <c r="B205" s="35" t="s">
        <v>588</v>
      </c>
      <c r="C205" s="66"/>
    </row>
    <row r="206" spans="1:3" ht="30" x14ac:dyDescent="0.25">
      <c r="A206" s="32" t="s">
        <v>589</v>
      </c>
      <c r="B206" s="33" t="s">
        <v>590</v>
      </c>
      <c r="C206" s="65"/>
    </row>
    <row r="207" spans="1:3" x14ac:dyDescent="0.25">
      <c r="A207" s="30" t="s">
        <v>591</v>
      </c>
      <c r="B207" s="31" t="s">
        <v>5</v>
      </c>
      <c r="C207" s="59">
        <f>C208+C209+C317+C327</f>
        <v>20065</v>
      </c>
    </row>
    <row r="208" spans="1:3" x14ac:dyDescent="0.25">
      <c r="A208" s="32" t="s">
        <v>592</v>
      </c>
      <c r="B208" s="33" t="s">
        <v>593</v>
      </c>
      <c r="C208" s="65"/>
    </row>
    <row r="209" spans="1:3" x14ac:dyDescent="0.25">
      <c r="A209" s="32" t="s">
        <v>594</v>
      </c>
      <c r="B209" s="33" t="s">
        <v>6</v>
      </c>
      <c r="C209" s="60">
        <f>C210+C211+C229+C253+C265+C276+C284+C293+C300+C301+C302+C303+C304+C312+C313+C314+C315+C316</f>
        <v>0</v>
      </c>
    </row>
    <row r="210" spans="1:3" x14ac:dyDescent="0.25">
      <c r="A210" s="34" t="s">
        <v>595</v>
      </c>
      <c r="B210" s="35" t="s">
        <v>596</v>
      </c>
      <c r="C210" s="66"/>
    </row>
    <row r="211" spans="1:3" x14ac:dyDescent="0.25">
      <c r="A211" s="34" t="s">
        <v>597</v>
      </c>
      <c r="B211" s="35" t="s">
        <v>598</v>
      </c>
      <c r="C211" s="61">
        <f>C212+C213+C214+C215+C216+C217+C218+C219+C220+C221+C222+C223+C224+C225+C226+C227+C228</f>
        <v>0</v>
      </c>
    </row>
    <row r="212" spans="1:3" ht="30" x14ac:dyDescent="0.25">
      <c r="A212" s="36" t="s">
        <v>599</v>
      </c>
      <c r="B212" s="37" t="s">
        <v>600</v>
      </c>
      <c r="C212" s="62"/>
    </row>
    <row r="213" spans="1:3" ht="30" x14ac:dyDescent="0.25">
      <c r="A213" s="36" t="s">
        <v>601</v>
      </c>
      <c r="B213" s="37" t="s">
        <v>602</v>
      </c>
      <c r="C213" s="62"/>
    </row>
    <row r="214" spans="1:3" ht="30" x14ac:dyDescent="0.25">
      <c r="A214" s="36" t="s">
        <v>603</v>
      </c>
      <c r="B214" s="37" t="s">
        <v>604</v>
      </c>
      <c r="C214" s="62"/>
    </row>
    <row r="215" spans="1:3" ht="45" x14ac:dyDescent="0.25">
      <c r="A215" s="36" t="s">
        <v>605</v>
      </c>
      <c r="B215" s="37" t="s">
        <v>606</v>
      </c>
      <c r="C215" s="62"/>
    </row>
    <row r="216" spans="1:3" ht="45" x14ac:dyDescent="0.25">
      <c r="A216" s="36" t="s">
        <v>607</v>
      </c>
      <c r="B216" s="37" t="s">
        <v>608</v>
      </c>
      <c r="C216" s="62"/>
    </row>
    <row r="217" spans="1:3" x14ac:dyDescent="0.25">
      <c r="A217" s="36" t="s">
        <v>609</v>
      </c>
      <c r="B217" s="37" t="s">
        <v>610</v>
      </c>
      <c r="C217" s="62"/>
    </row>
    <row r="218" spans="1:3" ht="30" x14ac:dyDescent="0.25">
      <c r="A218" s="36" t="s">
        <v>611</v>
      </c>
      <c r="B218" s="37" t="s">
        <v>612</v>
      </c>
      <c r="C218" s="62"/>
    </row>
    <row r="219" spans="1:3" ht="30" x14ac:dyDescent="0.25">
      <c r="A219" s="36" t="s">
        <v>613</v>
      </c>
      <c r="B219" s="37" t="s">
        <v>614</v>
      </c>
      <c r="C219" s="62"/>
    </row>
    <row r="220" spans="1:3" ht="30" x14ac:dyDescent="0.25">
      <c r="A220" s="36" t="s">
        <v>615</v>
      </c>
      <c r="B220" s="37" t="s">
        <v>616</v>
      </c>
      <c r="C220" s="62"/>
    </row>
    <row r="221" spans="1:3" ht="75" x14ac:dyDescent="0.25">
      <c r="A221" s="36" t="s">
        <v>617</v>
      </c>
      <c r="B221" s="37" t="s">
        <v>618</v>
      </c>
      <c r="C221" s="62"/>
    </row>
    <row r="222" spans="1:3" ht="30" x14ac:dyDescent="0.25">
      <c r="A222" s="36" t="s">
        <v>619</v>
      </c>
      <c r="B222" s="37" t="s">
        <v>620</v>
      </c>
      <c r="C222" s="62"/>
    </row>
    <row r="223" spans="1:3" ht="45" x14ac:dyDescent="0.25">
      <c r="A223" s="36" t="s">
        <v>621</v>
      </c>
      <c r="B223" s="37" t="s">
        <v>622</v>
      </c>
      <c r="C223" s="62"/>
    </row>
    <row r="224" spans="1:3" ht="60" x14ac:dyDescent="0.25">
      <c r="A224" s="36" t="s">
        <v>623</v>
      </c>
      <c r="B224" s="37" t="s">
        <v>624</v>
      </c>
      <c r="C224" s="62"/>
    </row>
    <row r="225" spans="1:3" ht="45" x14ac:dyDescent="0.25">
      <c r="A225" s="36" t="s">
        <v>625</v>
      </c>
      <c r="B225" s="37" t="s">
        <v>626</v>
      </c>
      <c r="C225" s="62"/>
    </row>
    <row r="226" spans="1:3" ht="30" x14ac:dyDescent="0.25">
      <c r="A226" s="36" t="s">
        <v>627</v>
      </c>
      <c r="B226" s="37" t="s">
        <v>628</v>
      </c>
      <c r="C226" s="62"/>
    </row>
    <row r="227" spans="1:3" ht="30" x14ac:dyDescent="0.25">
      <c r="A227" s="36" t="s">
        <v>629</v>
      </c>
      <c r="B227" s="37" t="s">
        <v>630</v>
      </c>
      <c r="C227" s="62"/>
    </row>
    <row r="228" spans="1:3" x14ac:dyDescent="0.25">
      <c r="A228" s="36" t="s">
        <v>631</v>
      </c>
      <c r="B228" s="37" t="s">
        <v>632</v>
      </c>
      <c r="C228" s="62"/>
    </row>
    <row r="229" spans="1:3" x14ac:dyDescent="0.25">
      <c r="A229" s="34" t="s">
        <v>633</v>
      </c>
      <c r="B229" s="35" t="s">
        <v>634</v>
      </c>
      <c r="C229" s="61">
        <f>C230+C231+C232+C233+C234+C235+C236+C237+C238+C239+C240+C241+C242+C243+C244+C245+C246+C247+C248+C249+C250+C251+C252</f>
        <v>0</v>
      </c>
    </row>
    <row r="230" spans="1:3" ht="45" x14ac:dyDescent="0.25">
      <c r="A230" s="36" t="s">
        <v>635</v>
      </c>
      <c r="B230" s="37" t="s">
        <v>636</v>
      </c>
      <c r="C230" s="62"/>
    </row>
    <row r="231" spans="1:3" x14ac:dyDescent="0.25">
      <c r="A231" s="36" t="s">
        <v>637</v>
      </c>
      <c r="B231" s="37" t="s">
        <v>638</v>
      </c>
      <c r="C231" s="62"/>
    </row>
    <row r="232" spans="1:3" ht="30" x14ac:dyDescent="0.25">
      <c r="A232" s="36" t="s">
        <v>639</v>
      </c>
      <c r="B232" s="37" t="s">
        <v>640</v>
      </c>
      <c r="C232" s="62"/>
    </row>
    <row r="233" spans="1:3" ht="45" x14ac:dyDescent="0.25">
      <c r="A233" s="36" t="s">
        <v>641</v>
      </c>
      <c r="B233" s="37" t="s">
        <v>642</v>
      </c>
      <c r="C233" s="62"/>
    </row>
    <row r="234" spans="1:3" ht="30" x14ac:dyDescent="0.25">
      <c r="A234" s="36" t="s">
        <v>643</v>
      </c>
      <c r="B234" s="37" t="s">
        <v>644</v>
      </c>
      <c r="C234" s="62"/>
    </row>
    <row r="235" spans="1:3" ht="30" x14ac:dyDescent="0.25">
      <c r="A235" s="36" t="s">
        <v>645</v>
      </c>
      <c r="B235" s="37" t="s">
        <v>646</v>
      </c>
      <c r="C235" s="62"/>
    </row>
    <row r="236" spans="1:3" ht="60" x14ac:dyDescent="0.25">
      <c r="A236" s="36" t="s">
        <v>647</v>
      </c>
      <c r="B236" s="37" t="s">
        <v>648</v>
      </c>
      <c r="C236" s="62"/>
    </row>
    <row r="237" spans="1:3" ht="75" x14ac:dyDescent="0.25">
      <c r="A237" s="36" t="s">
        <v>649</v>
      </c>
      <c r="B237" s="37" t="s">
        <v>650</v>
      </c>
      <c r="C237" s="62"/>
    </row>
    <row r="238" spans="1:3" ht="60" x14ac:dyDescent="0.25">
      <c r="A238" s="36" t="s">
        <v>651</v>
      </c>
      <c r="B238" s="37" t="s">
        <v>652</v>
      </c>
      <c r="C238" s="62"/>
    </row>
    <row r="239" spans="1:3" ht="75" x14ac:dyDescent="0.25">
      <c r="A239" s="36" t="s">
        <v>653</v>
      </c>
      <c r="B239" s="37" t="s">
        <v>654</v>
      </c>
      <c r="C239" s="62"/>
    </row>
    <row r="240" spans="1:3" ht="30" x14ac:dyDescent="0.25">
      <c r="A240" s="36" t="s">
        <v>655</v>
      </c>
      <c r="B240" s="37" t="s">
        <v>656</v>
      </c>
      <c r="C240" s="62"/>
    </row>
    <row r="241" spans="1:3" ht="45" x14ac:dyDescent="0.25">
      <c r="A241" s="36" t="s">
        <v>657</v>
      </c>
      <c r="B241" s="37" t="s">
        <v>658</v>
      </c>
      <c r="C241" s="62"/>
    </row>
    <row r="242" spans="1:3" ht="45" x14ac:dyDescent="0.25">
      <c r="A242" s="36" t="s">
        <v>659</v>
      </c>
      <c r="B242" s="37" t="s">
        <v>660</v>
      </c>
      <c r="C242" s="62"/>
    </row>
    <row r="243" spans="1:3" ht="30" x14ac:dyDescent="0.25">
      <c r="A243" s="36" t="s">
        <v>661</v>
      </c>
      <c r="B243" s="37" t="s">
        <v>662</v>
      </c>
      <c r="C243" s="62"/>
    </row>
    <row r="244" spans="1:3" ht="30" x14ac:dyDescent="0.25">
      <c r="A244" s="36" t="s">
        <v>663</v>
      </c>
      <c r="B244" s="37" t="s">
        <v>664</v>
      </c>
      <c r="C244" s="62"/>
    </row>
    <row r="245" spans="1:3" ht="30" x14ac:dyDescent="0.25">
      <c r="A245" s="36" t="s">
        <v>665</v>
      </c>
      <c r="B245" s="37" t="s">
        <v>666</v>
      </c>
      <c r="C245" s="62"/>
    </row>
    <row r="246" spans="1:3" ht="45" x14ac:dyDescent="0.25">
      <c r="A246" s="36" t="s">
        <v>667</v>
      </c>
      <c r="B246" s="37" t="s">
        <v>668</v>
      </c>
      <c r="C246" s="62"/>
    </row>
    <row r="247" spans="1:3" ht="45" x14ac:dyDescent="0.25">
      <c r="A247" s="36" t="s">
        <v>669</v>
      </c>
      <c r="B247" s="37" t="s">
        <v>670</v>
      </c>
      <c r="C247" s="62"/>
    </row>
    <row r="248" spans="1:3" ht="45" x14ac:dyDescent="0.25">
      <c r="A248" s="36" t="s">
        <v>671</v>
      </c>
      <c r="B248" s="37" t="s">
        <v>672</v>
      </c>
      <c r="C248" s="62"/>
    </row>
    <row r="249" spans="1:3" ht="60" x14ac:dyDescent="0.25">
      <c r="A249" s="36" t="s">
        <v>673</v>
      </c>
      <c r="B249" s="37" t="s">
        <v>674</v>
      </c>
      <c r="C249" s="62"/>
    </row>
    <row r="250" spans="1:3" x14ac:dyDescent="0.25">
      <c r="A250" s="36" t="s">
        <v>675</v>
      </c>
      <c r="B250" s="37" t="s">
        <v>676</v>
      </c>
      <c r="C250" s="62"/>
    </row>
    <row r="251" spans="1:3" ht="60" x14ac:dyDescent="0.25">
      <c r="A251" s="36" t="s">
        <v>677</v>
      </c>
      <c r="B251" s="37" t="s">
        <v>678</v>
      </c>
      <c r="C251" s="62"/>
    </row>
    <row r="252" spans="1:3" x14ac:dyDescent="0.25">
      <c r="A252" s="36" t="s">
        <v>679</v>
      </c>
      <c r="B252" s="37" t="s">
        <v>680</v>
      </c>
      <c r="C252" s="62"/>
    </row>
    <row r="253" spans="1:3" x14ac:dyDescent="0.25">
      <c r="A253" s="34" t="s">
        <v>681</v>
      </c>
      <c r="B253" s="35" t="s">
        <v>682</v>
      </c>
      <c r="C253" s="61">
        <f>C254+C255+C256+C257+C258+C259+C260+C261+C262+C263+C264</f>
        <v>0</v>
      </c>
    </row>
    <row r="254" spans="1:3" ht="30" x14ac:dyDescent="0.25">
      <c r="A254" s="36" t="s">
        <v>683</v>
      </c>
      <c r="B254" s="37" t="s">
        <v>684</v>
      </c>
      <c r="C254" s="62"/>
    </row>
    <row r="255" spans="1:3" ht="60" x14ac:dyDescent="0.25">
      <c r="A255" s="36" t="s">
        <v>685</v>
      </c>
      <c r="B255" s="37" t="s">
        <v>686</v>
      </c>
      <c r="C255" s="62"/>
    </row>
    <row r="256" spans="1:3" x14ac:dyDescent="0.25">
      <c r="A256" s="36" t="s">
        <v>687</v>
      </c>
      <c r="B256" s="37" t="s">
        <v>688</v>
      </c>
      <c r="C256" s="62"/>
    </row>
    <row r="257" spans="1:3" ht="30" x14ac:dyDescent="0.25">
      <c r="A257" s="36" t="s">
        <v>689</v>
      </c>
      <c r="B257" s="37" t="s">
        <v>690</v>
      </c>
      <c r="C257" s="62"/>
    </row>
    <row r="258" spans="1:3" x14ac:dyDescent="0.25">
      <c r="A258" s="36" t="s">
        <v>691</v>
      </c>
      <c r="B258" s="37" t="s">
        <v>692</v>
      </c>
      <c r="C258" s="62"/>
    </row>
    <row r="259" spans="1:3" ht="45" x14ac:dyDescent="0.25">
      <c r="A259" s="36" t="s">
        <v>693</v>
      </c>
      <c r="B259" s="37" t="s">
        <v>694</v>
      </c>
      <c r="C259" s="62"/>
    </row>
    <row r="260" spans="1:3" ht="30" x14ac:dyDescent="0.25">
      <c r="A260" s="36" t="s">
        <v>695</v>
      </c>
      <c r="B260" s="37" t="s">
        <v>696</v>
      </c>
      <c r="C260" s="62"/>
    </row>
    <row r="261" spans="1:3" ht="30" x14ac:dyDescent="0.25">
      <c r="A261" s="36" t="s">
        <v>697</v>
      </c>
      <c r="B261" s="37" t="s">
        <v>698</v>
      </c>
      <c r="C261" s="62"/>
    </row>
    <row r="262" spans="1:3" ht="30" x14ac:dyDescent="0.25">
      <c r="A262" s="36" t="s">
        <v>699</v>
      </c>
      <c r="B262" s="37" t="s">
        <v>700</v>
      </c>
      <c r="C262" s="62"/>
    </row>
    <row r="263" spans="1:3" ht="30" x14ac:dyDescent="0.25">
      <c r="A263" s="36" t="s">
        <v>701</v>
      </c>
      <c r="B263" s="37" t="s">
        <v>702</v>
      </c>
      <c r="C263" s="62"/>
    </row>
    <row r="264" spans="1:3" ht="30" x14ac:dyDescent="0.25">
      <c r="A264" s="36" t="s">
        <v>703</v>
      </c>
      <c r="B264" s="37" t="s">
        <v>704</v>
      </c>
      <c r="C264" s="62"/>
    </row>
    <row r="265" spans="1:3" x14ac:dyDescent="0.25">
      <c r="A265" s="34" t="s">
        <v>705</v>
      </c>
      <c r="B265" s="35" t="s">
        <v>706</v>
      </c>
      <c r="C265" s="61">
        <f>C266+C267+C268+C269+C270+C271+C272+C273+C274+C275</f>
        <v>0</v>
      </c>
    </row>
    <row r="266" spans="1:3" ht="30" x14ac:dyDescent="0.25">
      <c r="A266" s="36" t="s">
        <v>707</v>
      </c>
      <c r="B266" s="37" t="s">
        <v>708</v>
      </c>
      <c r="C266" s="62"/>
    </row>
    <row r="267" spans="1:3" ht="60" x14ac:dyDescent="0.25">
      <c r="A267" s="36" t="s">
        <v>709</v>
      </c>
      <c r="B267" s="37" t="s">
        <v>710</v>
      </c>
      <c r="C267" s="62"/>
    </row>
    <row r="268" spans="1:3" ht="75" x14ac:dyDescent="0.25">
      <c r="A268" s="36" t="s">
        <v>711</v>
      </c>
      <c r="B268" s="37" t="s">
        <v>712</v>
      </c>
      <c r="C268" s="62"/>
    </row>
    <row r="269" spans="1:3" ht="30" x14ac:dyDescent="0.25">
      <c r="A269" s="36" t="s">
        <v>713</v>
      </c>
      <c r="B269" s="37" t="s">
        <v>714</v>
      </c>
      <c r="C269" s="62"/>
    </row>
    <row r="270" spans="1:3" ht="30" x14ac:dyDescent="0.25">
      <c r="A270" s="36" t="s">
        <v>715</v>
      </c>
      <c r="B270" s="37" t="s">
        <v>716</v>
      </c>
      <c r="C270" s="62"/>
    </row>
    <row r="271" spans="1:3" ht="45" x14ac:dyDescent="0.25">
      <c r="A271" s="36" t="s">
        <v>717</v>
      </c>
      <c r="B271" s="37" t="s">
        <v>718</v>
      </c>
      <c r="C271" s="62"/>
    </row>
    <row r="272" spans="1:3" ht="30" x14ac:dyDescent="0.25">
      <c r="A272" s="36" t="s">
        <v>719</v>
      </c>
      <c r="B272" s="37" t="s">
        <v>720</v>
      </c>
      <c r="C272" s="62"/>
    </row>
    <row r="273" spans="1:3" ht="30" x14ac:dyDescent="0.25">
      <c r="A273" s="36" t="s">
        <v>721</v>
      </c>
      <c r="B273" s="37" t="s">
        <v>722</v>
      </c>
      <c r="C273" s="62"/>
    </row>
    <row r="274" spans="1:3" ht="60" x14ac:dyDescent="0.25">
      <c r="A274" s="36" t="s">
        <v>723</v>
      </c>
      <c r="B274" s="37" t="s">
        <v>724</v>
      </c>
      <c r="C274" s="62"/>
    </row>
    <row r="275" spans="1:3" x14ac:dyDescent="0.25">
      <c r="A275" s="36" t="s">
        <v>725</v>
      </c>
      <c r="B275" s="37" t="s">
        <v>726</v>
      </c>
      <c r="C275" s="62"/>
    </row>
    <row r="276" spans="1:3" x14ac:dyDescent="0.25">
      <c r="A276" s="34" t="s">
        <v>727</v>
      </c>
      <c r="B276" s="35" t="s">
        <v>728</v>
      </c>
      <c r="C276" s="61">
        <f>C277+C278+C279+C280+C281+C282+C283</f>
        <v>0</v>
      </c>
    </row>
    <row r="277" spans="1:3" ht="30" x14ac:dyDescent="0.25">
      <c r="A277" s="36" t="s">
        <v>729</v>
      </c>
      <c r="B277" s="37" t="s">
        <v>730</v>
      </c>
      <c r="C277" s="62"/>
    </row>
    <row r="278" spans="1:3" ht="45" x14ac:dyDescent="0.25">
      <c r="A278" s="36" t="s">
        <v>731</v>
      </c>
      <c r="B278" s="37" t="s">
        <v>732</v>
      </c>
      <c r="C278" s="62"/>
    </row>
    <row r="279" spans="1:3" ht="60" x14ac:dyDescent="0.25">
      <c r="A279" s="36" t="s">
        <v>733</v>
      </c>
      <c r="B279" s="37" t="s">
        <v>734</v>
      </c>
      <c r="C279" s="62"/>
    </row>
    <row r="280" spans="1:3" ht="75" x14ac:dyDescent="0.25">
      <c r="A280" s="36" t="s">
        <v>735</v>
      </c>
      <c r="B280" s="37" t="s">
        <v>736</v>
      </c>
      <c r="C280" s="62"/>
    </row>
    <row r="281" spans="1:3" ht="30" x14ac:dyDescent="0.25">
      <c r="A281" s="36" t="s">
        <v>737</v>
      </c>
      <c r="B281" s="37" t="s">
        <v>738</v>
      </c>
      <c r="C281" s="62"/>
    </row>
    <row r="282" spans="1:3" ht="45" x14ac:dyDescent="0.25">
      <c r="A282" s="36" t="s">
        <v>739</v>
      </c>
      <c r="B282" s="37" t="s">
        <v>740</v>
      </c>
      <c r="C282" s="62"/>
    </row>
    <row r="283" spans="1:3" ht="30" x14ac:dyDescent="0.25">
      <c r="A283" s="36" t="s">
        <v>741</v>
      </c>
      <c r="B283" s="37" t="s">
        <v>742</v>
      </c>
      <c r="C283" s="62"/>
    </row>
    <row r="284" spans="1:3" x14ac:dyDescent="0.25">
      <c r="A284" s="34" t="s">
        <v>743</v>
      </c>
      <c r="B284" s="35" t="s">
        <v>744</v>
      </c>
      <c r="C284" s="61">
        <f>C285+C286+C287+C288+C289+C290+C291+C292</f>
        <v>0</v>
      </c>
    </row>
    <row r="285" spans="1:3" x14ac:dyDescent="0.25">
      <c r="A285" s="36" t="s">
        <v>745</v>
      </c>
      <c r="B285" s="37" t="s">
        <v>746</v>
      </c>
      <c r="C285" s="62"/>
    </row>
    <row r="286" spans="1:3" ht="60" x14ac:dyDescent="0.25">
      <c r="A286" s="36" t="s">
        <v>747</v>
      </c>
      <c r="B286" s="37" t="s">
        <v>748</v>
      </c>
      <c r="C286" s="62"/>
    </row>
    <row r="287" spans="1:3" ht="30" x14ac:dyDescent="0.25">
      <c r="A287" s="36" t="s">
        <v>749</v>
      </c>
      <c r="B287" s="37" t="s">
        <v>750</v>
      </c>
      <c r="C287" s="62"/>
    </row>
    <row r="288" spans="1:3" ht="30" x14ac:dyDescent="0.25">
      <c r="A288" s="36" t="s">
        <v>751</v>
      </c>
      <c r="B288" s="37" t="s">
        <v>752</v>
      </c>
      <c r="C288" s="62"/>
    </row>
    <row r="289" spans="1:3" ht="30" x14ac:dyDescent="0.25">
      <c r="A289" s="36" t="s">
        <v>753</v>
      </c>
      <c r="B289" s="37" t="s">
        <v>754</v>
      </c>
      <c r="C289" s="62"/>
    </row>
    <row r="290" spans="1:3" x14ac:dyDescent="0.25">
      <c r="A290" s="36" t="s">
        <v>755</v>
      </c>
      <c r="B290" s="37" t="s">
        <v>756</v>
      </c>
      <c r="C290" s="62"/>
    </row>
    <row r="291" spans="1:3" x14ac:dyDescent="0.25">
      <c r="A291" s="36" t="s">
        <v>757</v>
      </c>
      <c r="B291" s="37" t="s">
        <v>758</v>
      </c>
      <c r="C291" s="62"/>
    </row>
    <row r="292" spans="1:3" x14ac:dyDescent="0.25">
      <c r="A292" s="36" t="s">
        <v>759</v>
      </c>
      <c r="B292" s="37" t="s">
        <v>760</v>
      </c>
      <c r="C292" s="62"/>
    </row>
    <row r="293" spans="1:3" x14ac:dyDescent="0.25">
      <c r="A293" s="34" t="s">
        <v>761</v>
      </c>
      <c r="B293" s="35" t="s">
        <v>762</v>
      </c>
      <c r="C293" s="61">
        <f>C294+C295+C296+C297+C298+C299</f>
        <v>0</v>
      </c>
    </row>
    <row r="294" spans="1:3" ht="45" x14ac:dyDescent="0.25">
      <c r="A294" s="36" t="s">
        <v>763</v>
      </c>
      <c r="B294" s="37" t="s">
        <v>764</v>
      </c>
      <c r="C294" s="62"/>
    </row>
    <row r="295" spans="1:3" ht="45" x14ac:dyDescent="0.25">
      <c r="A295" s="36" t="s">
        <v>765</v>
      </c>
      <c r="B295" s="37" t="s">
        <v>766</v>
      </c>
      <c r="C295" s="62"/>
    </row>
    <row r="296" spans="1:3" ht="45" x14ac:dyDescent="0.25">
      <c r="A296" s="36" t="s">
        <v>767</v>
      </c>
      <c r="B296" s="37" t="s">
        <v>768</v>
      </c>
      <c r="C296" s="62"/>
    </row>
    <row r="297" spans="1:3" ht="45" x14ac:dyDescent="0.25">
      <c r="A297" s="36" t="s">
        <v>769</v>
      </c>
      <c r="B297" s="37" t="s">
        <v>770</v>
      </c>
      <c r="C297" s="62"/>
    </row>
    <row r="298" spans="1:3" ht="60" x14ac:dyDescent="0.25">
      <c r="A298" s="36" t="s">
        <v>771</v>
      </c>
      <c r="B298" s="37" t="s">
        <v>772</v>
      </c>
      <c r="C298" s="62"/>
    </row>
    <row r="299" spans="1:3" x14ac:dyDescent="0.25">
      <c r="A299" s="36" t="s">
        <v>773</v>
      </c>
      <c r="B299" s="37" t="s">
        <v>774</v>
      </c>
      <c r="C299" s="62"/>
    </row>
    <row r="300" spans="1:3" x14ac:dyDescent="0.25">
      <c r="A300" s="34" t="s">
        <v>775</v>
      </c>
      <c r="B300" s="35" t="s">
        <v>776</v>
      </c>
      <c r="C300" s="66"/>
    </row>
    <row r="301" spans="1:3" x14ac:dyDescent="0.25">
      <c r="A301" s="34" t="s">
        <v>777</v>
      </c>
      <c r="B301" s="35" t="s">
        <v>778</v>
      </c>
      <c r="C301" s="66"/>
    </row>
    <row r="302" spans="1:3" x14ac:dyDescent="0.25">
      <c r="A302" s="34" t="s">
        <v>779</v>
      </c>
      <c r="B302" s="35" t="s">
        <v>780</v>
      </c>
      <c r="C302" s="66"/>
    </row>
    <row r="303" spans="1:3" x14ac:dyDescent="0.25">
      <c r="A303" s="34" t="s">
        <v>781</v>
      </c>
      <c r="B303" s="35" t="s">
        <v>782</v>
      </c>
      <c r="C303" s="66"/>
    </row>
    <row r="304" spans="1:3" x14ac:dyDescent="0.25">
      <c r="A304" s="34" t="s">
        <v>783</v>
      </c>
      <c r="B304" s="35" t="s">
        <v>784</v>
      </c>
      <c r="C304" s="66"/>
    </row>
    <row r="305" spans="1:3" x14ac:dyDescent="0.25">
      <c r="A305" s="36" t="s">
        <v>785</v>
      </c>
      <c r="B305" s="37" t="s">
        <v>786</v>
      </c>
      <c r="C305" s="62"/>
    </row>
    <row r="306" spans="1:3" x14ac:dyDescent="0.25">
      <c r="A306" s="36" t="s">
        <v>787</v>
      </c>
      <c r="B306" s="37" t="s">
        <v>788</v>
      </c>
      <c r="C306" s="62"/>
    </row>
    <row r="307" spans="1:3" x14ac:dyDescent="0.25">
      <c r="A307" s="36" t="s">
        <v>789</v>
      </c>
      <c r="B307" s="37" t="s">
        <v>790</v>
      </c>
      <c r="C307" s="62"/>
    </row>
    <row r="308" spans="1:3" x14ac:dyDescent="0.25">
      <c r="A308" s="36" t="s">
        <v>791</v>
      </c>
      <c r="B308" s="37" t="s">
        <v>792</v>
      </c>
      <c r="C308" s="62"/>
    </row>
    <row r="309" spans="1:3" x14ac:dyDescent="0.25">
      <c r="A309" s="36" t="s">
        <v>793</v>
      </c>
      <c r="B309" s="37" t="s">
        <v>794</v>
      </c>
      <c r="C309" s="62"/>
    </row>
    <row r="310" spans="1:3" x14ac:dyDescent="0.25">
      <c r="A310" s="36" t="s">
        <v>795</v>
      </c>
      <c r="B310" s="37" t="s">
        <v>796</v>
      </c>
      <c r="C310" s="62"/>
    </row>
    <row r="311" spans="1:3" x14ac:dyDescent="0.25">
      <c r="A311" s="36" t="s">
        <v>797</v>
      </c>
      <c r="B311" s="37" t="s">
        <v>798</v>
      </c>
      <c r="C311" s="62"/>
    </row>
    <row r="312" spans="1:3" x14ac:dyDescent="0.25">
      <c r="A312" s="34" t="s">
        <v>799</v>
      </c>
      <c r="B312" s="35" t="s">
        <v>800</v>
      </c>
      <c r="C312" s="66"/>
    </row>
    <row r="313" spans="1:3" ht="30" x14ac:dyDescent="0.25">
      <c r="A313" s="34" t="s">
        <v>801</v>
      </c>
      <c r="B313" s="35" t="s">
        <v>802</v>
      </c>
      <c r="C313" s="66"/>
    </row>
    <row r="314" spans="1:3" ht="30" x14ac:dyDescent="0.25">
      <c r="A314" s="34" t="s">
        <v>803</v>
      </c>
      <c r="B314" s="35" t="s">
        <v>804</v>
      </c>
      <c r="C314" s="66"/>
    </row>
    <row r="315" spans="1:3" x14ac:dyDescent="0.25">
      <c r="A315" s="34" t="s">
        <v>805</v>
      </c>
      <c r="B315" s="35" t="s">
        <v>806</v>
      </c>
      <c r="C315" s="66"/>
    </row>
    <row r="316" spans="1:3" x14ac:dyDescent="0.25">
      <c r="A316" s="34" t="s">
        <v>807</v>
      </c>
      <c r="B316" s="35" t="s">
        <v>808</v>
      </c>
      <c r="C316" s="66"/>
    </row>
    <row r="317" spans="1:3" x14ac:dyDescent="0.25">
      <c r="A317" s="32" t="s">
        <v>809</v>
      </c>
      <c r="B317" s="33" t="s">
        <v>810</v>
      </c>
      <c r="C317" s="60">
        <f>C318+C321+C326</f>
        <v>20065</v>
      </c>
    </row>
    <row r="318" spans="1:3" x14ac:dyDescent="0.25">
      <c r="A318" s="34" t="s">
        <v>811</v>
      </c>
      <c r="B318" s="35" t="s">
        <v>812</v>
      </c>
      <c r="C318" s="61">
        <f>C319+C320</f>
        <v>0</v>
      </c>
    </row>
    <row r="319" spans="1:3" ht="30" x14ac:dyDescent="0.25">
      <c r="A319" s="36" t="s">
        <v>813</v>
      </c>
      <c r="B319" s="37" t="s">
        <v>814</v>
      </c>
      <c r="C319" s="62"/>
    </row>
    <row r="320" spans="1:3" x14ac:dyDescent="0.25">
      <c r="A320" s="36" t="s">
        <v>815</v>
      </c>
      <c r="B320" s="37" t="s">
        <v>816</v>
      </c>
      <c r="C320" s="62"/>
    </row>
    <row r="321" spans="1:3" x14ac:dyDescent="0.25">
      <c r="A321" s="34" t="s">
        <v>817</v>
      </c>
      <c r="B321" s="35" t="s">
        <v>818</v>
      </c>
      <c r="C321" s="61">
        <f>C322+C323+C324+C325</f>
        <v>250</v>
      </c>
    </row>
    <row r="322" spans="1:3" ht="30" x14ac:dyDescent="0.25">
      <c r="A322" s="36" t="s">
        <v>819</v>
      </c>
      <c r="B322" s="37" t="s">
        <v>7</v>
      </c>
      <c r="C322" s="62">
        <v>35</v>
      </c>
    </row>
    <row r="323" spans="1:3" ht="45" x14ac:dyDescent="0.25">
      <c r="A323" s="36" t="s">
        <v>820</v>
      </c>
      <c r="B323" s="37" t="s">
        <v>821</v>
      </c>
      <c r="C323" s="62"/>
    </row>
    <row r="324" spans="1:3" ht="45" x14ac:dyDescent="0.25">
      <c r="A324" s="36" t="s">
        <v>822</v>
      </c>
      <c r="B324" s="37" t="s">
        <v>823</v>
      </c>
      <c r="C324" s="62"/>
    </row>
    <row r="325" spans="1:3" ht="30" x14ac:dyDescent="0.25">
      <c r="A325" s="36" t="s">
        <v>824</v>
      </c>
      <c r="B325" s="37" t="s">
        <v>825</v>
      </c>
      <c r="C325" s="62">
        <v>215</v>
      </c>
    </row>
    <row r="326" spans="1:3" ht="30" x14ac:dyDescent="0.25">
      <c r="A326" s="34" t="s">
        <v>826</v>
      </c>
      <c r="B326" s="35" t="s">
        <v>827</v>
      </c>
      <c r="C326" s="66">
        <v>19815</v>
      </c>
    </row>
    <row r="327" spans="1:3" x14ac:dyDescent="0.25">
      <c r="A327" s="32" t="s">
        <v>828</v>
      </c>
      <c r="B327" s="33" t="s">
        <v>829</v>
      </c>
      <c r="C327" s="65"/>
    </row>
    <row r="328" spans="1:3" x14ac:dyDescent="0.25">
      <c r="A328" s="30" t="s">
        <v>830</v>
      </c>
      <c r="B328" s="31" t="s">
        <v>831</v>
      </c>
      <c r="C328" s="59">
        <f>C329+C352+C353+C354+C355+C356+C357</f>
        <v>0</v>
      </c>
    </row>
    <row r="329" spans="1:3" ht="30" x14ac:dyDescent="0.25">
      <c r="A329" s="46" t="s">
        <v>832</v>
      </c>
      <c r="B329" s="47" t="s">
        <v>833</v>
      </c>
      <c r="C329" s="60">
        <f>C330+C331+C332+C333+C334+C335+C336+C342+C343+C344+C345+C350+C351</f>
        <v>0</v>
      </c>
    </row>
    <row r="330" spans="1:3" ht="45" x14ac:dyDescent="0.25">
      <c r="A330" s="34" t="s">
        <v>834</v>
      </c>
      <c r="B330" s="35" t="s">
        <v>835</v>
      </c>
      <c r="C330" s="66"/>
    </row>
    <row r="331" spans="1:3" ht="45" x14ac:dyDescent="0.25">
      <c r="A331" s="34" t="s">
        <v>836</v>
      </c>
      <c r="B331" s="35" t="s">
        <v>837</v>
      </c>
      <c r="C331" s="66"/>
    </row>
    <row r="332" spans="1:3" ht="45" x14ac:dyDescent="0.25">
      <c r="A332" s="34" t="s">
        <v>838</v>
      </c>
      <c r="B332" s="35" t="s">
        <v>839</v>
      </c>
      <c r="C332" s="66"/>
    </row>
    <row r="333" spans="1:3" ht="45" x14ac:dyDescent="0.25">
      <c r="A333" s="34" t="s">
        <v>840</v>
      </c>
      <c r="B333" s="35" t="s">
        <v>841</v>
      </c>
      <c r="C333" s="66"/>
    </row>
    <row r="334" spans="1:3" ht="60" x14ac:dyDescent="0.25">
      <c r="A334" s="34" t="s">
        <v>842</v>
      </c>
      <c r="B334" s="35" t="s">
        <v>8</v>
      </c>
      <c r="C334" s="66"/>
    </row>
    <row r="335" spans="1:3" ht="45" x14ac:dyDescent="0.25">
      <c r="A335" s="34" t="s">
        <v>843</v>
      </c>
      <c r="B335" s="35" t="s">
        <v>844</v>
      </c>
      <c r="C335" s="66"/>
    </row>
    <row r="336" spans="1:3" ht="45" x14ac:dyDescent="0.25">
      <c r="A336" s="34" t="s">
        <v>845</v>
      </c>
      <c r="B336" s="35" t="s">
        <v>9</v>
      </c>
      <c r="C336" s="61">
        <f>C337+C338+C339+C340+C341</f>
        <v>0</v>
      </c>
    </row>
    <row r="337" spans="1:3" x14ac:dyDescent="0.25">
      <c r="A337" s="36" t="s">
        <v>846</v>
      </c>
      <c r="B337" s="37" t="s">
        <v>847</v>
      </c>
      <c r="C337" s="62"/>
    </row>
    <row r="338" spans="1:3" ht="30" x14ac:dyDescent="0.25">
      <c r="A338" s="36" t="s">
        <v>848</v>
      </c>
      <c r="B338" s="37" t="s">
        <v>849</v>
      </c>
      <c r="C338" s="62"/>
    </row>
    <row r="339" spans="1:3" x14ac:dyDescent="0.25">
      <c r="A339" s="36" t="s">
        <v>850</v>
      </c>
      <c r="B339" s="37" t="s">
        <v>851</v>
      </c>
      <c r="C339" s="62"/>
    </row>
    <row r="340" spans="1:3" ht="30" x14ac:dyDescent="0.25">
      <c r="A340" s="36" t="s">
        <v>852</v>
      </c>
      <c r="B340" s="37" t="s">
        <v>853</v>
      </c>
      <c r="C340" s="62"/>
    </row>
    <row r="341" spans="1:3" ht="45" x14ac:dyDescent="0.25">
      <c r="A341" s="36" t="s">
        <v>854</v>
      </c>
      <c r="B341" s="37" t="s">
        <v>855</v>
      </c>
      <c r="C341" s="62"/>
    </row>
    <row r="342" spans="1:3" ht="45" x14ac:dyDescent="0.25">
      <c r="A342" s="34" t="s">
        <v>856</v>
      </c>
      <c r="B342" s="35" t="s">
        <v>857</v>
      </c>
      <c r="C342" s="66"/>
    </row>
    <row r="343" spans="1:3" ht="45" x14ac:dyDescent="0.25">
      <c r="A343" s="34" t="s">
        <v>858</v>
      </c>
      <c r="B343" s="35" t="s">
        <v>859</v>
      </c>
      <c r="C343" s="66"/>
    </row>
    <row r="344" spans="1:3" ht="45" x14ac:dyDescent="0.25">
      <c r="A344" s="34" t="s">
        <v>860</v>
      </c>
      <c r="B344" s="35" t="s">
        <v>861</v>
      </c>
      <c r="C344" s="66"/>
    </row>
    <row r="345" spans="1:3" ht="60" x14ac:dyDescent="0.25">
      <c r="A345" s="34" t="s">
        <v>862</v>
      </c>
      <c r="B345" s="35" t="s">
        <v>863</v>
      </c>
      <c r="C345" s="61">
        <f>C346+C347+C348+C349</f>
        <v>0</v>
      </c>
    </row>
    <row r="346" spans="1:3" x14ac:dyDescent="0.25">
      <c r="A346" s="36" t="s">
        <v>864</v>
      </c>
      <c r="B346" s="37" t="s">
        <v>865</v>
      </c>
      <c r="C346" s="62"/>
    </row>
    <row r="347" spans="1:3" ht="30" x14ac:dyDescent="0.25">
      <c r="A347" s="36" t="s">
        <v>866</v>
      </c>
      <c r="B347" s="37" t="s">
        <v>867</v>
      </c>
      <c r="C347" s="62"/>
    </row>
    <row r="348" spans="1:3" x14ac:dyDescent="0.25">
      <c r="A348" s="36" t="s">
        <v>868</v>
      </c>
      <c r="B348" s="37" t="s">
        <v>869</v>
      </c>
      <c r="C348" s="62"/>
    </row>
    <row r="349" spans="1:3" ht="45" x14ac:dyDescent="0.25">
      <c r="A349" s="36" t="s">
        <v>870</v>
      </c>
      <c r="B349" s="37" t="s">
        <v>10</v>
      </c>
      <c r="C349" s="62"/>
    </row>
    <row r="350" spans="1:3" ht="60" x14ac:dyDescent="0.25">
      <c r="A350" s="34" t="s">
        <v>871</v>
      </c>
      <c r="B350" s="35" t="s">
        <v>872</v>
      </c>
      <c r="C350" s="66"/>
    </row>
    <row r="351" spans="1:3" ht="30" x14ac:dyDescent="0.25">
      <c r="A351" s="34" t="s">
        <v>873</v>
      </c>
      <c r="B351" s="35" t="s">
        <v>874</v>
      </c>
      <c r="C351" s="66"/>
    </row>
    <row r="352" spans="1:3" ht="30" x14ac:dyDescent="0.25">
      <c r="A352" s="46" t="s">
        <v>875</v>
      </c>
      <c r="B352" s="47" t="s">
        <v>11</v>
      </c>
      <c r="C352" s="65"/>
    </row>
    <row r="353" spans="1:3" ht="30" x14ac:dyDescent="0.25">
      <c r="A353" s="46" t="s">
        <v>876</v>
      </c>
      <c r="B353" s="47" t="s">
        <v>877</v>
      </c>
      <c r="C353" s="65"/>
    </row>
    <row r="354" spans="1:3" ht="30" x14ac:dyDescent="0.25">
      <c r="A354" s="46" t="s">
        <v>878</v>
      </c>
      <c r="B354" s="47" t="s">
        <v>879</v>
      </c>
      <c r="C354" s="65"/>
    </row>
    <row r="355" spans="1:3" ht="45" x14ac:dyDescent="0.25">
      <c r="A355" s="46" t="s">
        <v>880</v>
      </c>
      <c r="B355" s="47" t="s">
        <v>881</v>
      </c>
      <c r="C355" s="65"/>
    </row>
    <row r="356" spans="1:3" ht="30" x14ac:dyDescent="0.25">
      <c r="A356" s="46" t="s">
        <v>882</v>
      </c>
      <c r="B356" s="47" t="s">
        <v>883</v>
      </c>
      <c r="C356" s="65"/>
    </row>
    <row r="357" spans="1:3" ht="30" x14ac:dyDescent="0.25">
      <c r="A357" s="46" t="s">
        <v>884</v>
      </c>
      <c r="B357" s="47" t="s">
        <v>885</v>
      </c>
      <c r="C357" s="65"/>
    </row>
    <row r="358" spans="1:3" x14ac:dyDescent="0.25">
      <c r="A358" s="30" t="s">
        <v>886</v>
      </c>
      <c r="B358" s="31" t="s">
        <v>887</v>
      </c>
      <c r="C358" s="59">
        <f>C359+C372</f>
        <v>50</v>
      </c>
    </row>
    <row r="359" spans="1:3" ht="30" x14ac:dyDescent="0.25">
      <c r="A359" s="32" t="s">
        <v>888</v>
      </c>
      <c r="B359" s="33" t="s">
        <v>203</v>
      </c>
      <c r="C359" s="60">
        <f>C360+C361</f>
        <v>50</v>
      </c>
    </row>
    <row r="360" spans="1:3" x14ac:dyDescent="0.25">
      <c r="A360" s="40" t="s">
        <v>889</v>
      </c>
      <c r="B360" s="41" t="s">
        <v>17</v>
      </c>
      <c r="C360" s="66"/>
    </row>
    <row r="361" spans="1:3" ht="30" x14ac:dyDescent="0.25">
      <c r="A361" s="40" t="s">
        <v>890</v>
      </c>
      <c r="B361" s="41" t="s">
        <v>891</v>
      </c>
      <c r="C361" s="61">
        <f>C362+C363+C364+C365+C366+C367+C368+C369+C370+C371</f>
        <v>50</v>
      </c>
    </row>
    <row r="362" spans="1:3" ht="60" x14ac:dyDescent="0.25">
      <c r="A362" s="36" t="s">
        <v>892</v>
      </c>
      <c r="B362" s="37" t="s">
        <v>893</v>
      </c>
      <c r="C362" s="62"/>
    </row>
    <row r="363" spans="1:3" x14ac:dyDescent="0.25">
      <c r="A363" s="36" t="s">
        <v>894</v>
      </c>
      <c r="B363" s="37" t="s">
        <v>895</v>
      </c>
      <c r="C363" s="62"/>
    </row>
    <row r="364" spans="1:3" x14ac:dyDescent="0.25">
      <c r="A364" s="36" t="s">
        <v>896</v>
      </c>
      <c r="B364" s="37" t="s">
        <v>897</v>
      </c>
      <c r="C364" s="62"/>
    </row>
    <row r="365" spans="1:3" ht="30" x14ac:dyDescent="0.25">
      <c r="A365" s="36" t="s">
        <v>898</v>
      </c>
      <c r="B365" s="37" t="s">
        <v>899</v>
      </c>
      <c r="C365" s="62"/>
    </row>
    <row r="366" spans="1:3" x14ac:dyDescent="0.25">
      <c r="A366" s="36" t="s">
        <v>900</v>
      </c>
      <c r="B366" s="37" t="s">
        <v>901</v>
      </c>
      <c r="C366" s="62"/>
    </row>
    <row r="367" spans="1:3" ht="30" x14ac:dyDescent="0.25">
      <c r="A367" s="36" t="s">
        <v>902</v>
      </c>
      <c r="B367" s="37" t="s">
        <v>903</v>
      </c>
      <c r="C367" s="62"/>
    </row>
    <row r="368" spans="1:3" ht="30" x14ac:dyDescent="0.25">
      <c r="A368" s="36" t="s">
        <v>904</v>
      </c>
      <c r="B368" s="37" t="s">
        <v>905</v>
      </c>
      <c r="C368" s="62"/>
    </row>
    <row r="369" spans="1:3" x14ac:dyDescent="0.25">
      <c r="A369" s="36" t="s">
        <v>906</v>
      </c>
      <c r="B369" s="37" t="s">
        <v>907</v>
      </c>
      <c r="C369" s="62"/>
    </row>
    <row r="370" spans="1:3" ht="30" x14ac:dyDescent="0.25">
      <c r="A370" s="36" t="s">
        <v>908</v>
      </c>
      <c r="B370" s="37" t="s">
        <v>909</v>
      </c>
      <c r="C370" s="62"/>
    </row>
    <row r="371" spans="1:3" x14ac:dyDescent="0.25">
      <c r="A371" s="36" t="s">
        <v>910</v>
      </c>
      <c r="B371" s="37" t="s">
        <v>911</v>
      </c>
      <c r="C371" s="62">
        <v>50</v>
      </c>
    </row>
    <row r="372" spans="1:3" ht="30" x14ac:dyDescent="0.25">
      <c r="A372" s="32" t="s">
        <v>912</v>
      </c>
      <c r="B372" s="33" t="s">
        <v>222</v>
      </c>
      <c r="C372" s="65"/>
    </row>
    <row r="373" spans="1:3" ht="45" x14ac:dyDescent="0.25">
      <c r="A373" s="30" t="s">
        <v>913</v>
      </c>
      <c r="B373" s="31" t="s">
        <v>914</v>
      </c>
      <c r="C373" s="59">
        <f>C374+C378</f>
        <v>0</v>
      </c>
    </row>
    <row r="374" spans="1:3" x14ac:dyDescent="0.25">
      <c r="A374" s="32" t="s">
        <v>915</v>
      </c>
      <c r="B374" s="33" t="s">
        <v>916</v>
      </c>
      <c r="C374" s="60">
        <f>C375+C376+C377</f>
        <v>0</v>
      </c>
    </row>
    <row r="375" spans="1:3" x14ac:dyDescent="0.25">
      <c r="A375" s="40" t="s">
        <v>917</v>
      </c>
      <c r="B375" s="41" t="s">
        <v>918</v>
      </c>
      <c r="C375" s="66"/>
    </row>
    <row r="376" spans="1:3" x14ac:dyDescent="0.25">
      <c r="A376" s="40" t="s">
        <v>919</v>
      </c>
      <c r="B376" s="41" t="s">
        <v>920</v>
      </c>
      <c r="C376" s="66"/>
    </row>
    <row r="377" spans="1:3" x14ac:dyDescent="0.25">
      <c r="A377" s="40" t="s">
        <v>921</v>
      </c>
      <c r="B377" s="41" t="s">
        <v>922</v>
      </c>
      <c r="C377" s="66"/>
    </row>
    <row r="378" spans="1:3" ht="15.75" thickBot="1" x14ac:dyDescent="0.3">
      <c r="A378" s="48" t="s">
        <v>923</v>
      </c>
      <c r="B378" s="49" t="s">
        <v>924</v>
      </c>
      <c r="C378" s="67"/>
    </row>
    <row r="384" spans="1:3" x14ac:dyDescent="0.25">
      <c r="B384" s="72" t="s">
        <v>25</v>
      </c>
    </row>
  </sheetData>
  <sheetProtection algorithmName="SHA-512" hashValue="XMfXan1PB2quM4M2buv3TQEN9fIUmznUcfDDw28L4OJzMM5jR2+sqgvV+UFdCqbne+Y/zatnnKvaDEr5Ppz98g==" saltValue="r5dukfDGpRXU8cwXjssfrg==" spinCount="100000" sheet="1" formatCells="0" formatColumns="0" formatRows="0" insertColumns="0" insertRows="0" insertHyperlinks="0" deleteColumns="0" deleteRows="0" sort="0" autoFilter="0" pivotTables="0"/>
  <autoFilter ref="A9:B378"/>
  <mergeCells count="3">
    <mergeCell ref="A4:C4"/>
    <mergeCell ref="A6:C6"/>
    <mergeCell ref="A7:C7"/>
  </mergeCells>
  <pageMargins left="0.17" right="0.17" top="0.24" bottom="0.17" header="0.3" footer="0.3"/>
  <pageSetup scale="95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73"/>
  <sheetViews>
    <sheetView view="pageBreakPreview" topLeftCell="A744" zoomScaleSheetLayoutView="100" workbookViewId="0">
      <selection activeCell="A8" sqref="A8:A9"/>
    </sheetView>
  </sheetViews>
  <sheetFormatPr defaultRowHeight="15" x14ac:dyDescent="0.25"/>
  <cols>
    <col min="1" max="1" width="72.140625" style="6" customWidth="1"/>
    <col min="2" max="2" width="21.85546875" style="6" customWidth="1"/>
    <col min="3" max="242" width="8.85546875" style="6"/>
    <col min="243" max="243" width="46.7109375" style="6" customWidth="1"/>
    <col min="244" max="244" width="16" style="6" customWidth="1"/>
    <col min="245" max="245" width="18.28515625" style="6" customWidth="1"/>
    <col min="246" max="246" width="15.5703125" style="6" customWidth="1"/>
    <col min="247" max="498" width="8.85546875" style="6"/>
    <col min="499" max="499" width="46.7109375" style="6" customWidth="1"/>
    <col min="500" max="500" width="16" style="6" customWidth="1"/>
    <col min="501" max="501" width="18.28515625" style="6" customWidth="1"/>
    <col min="502" max="502" width="15.5703125" style="6" customWidth="1"/>
    <col min="503" max="754" width="8.85546875" style="6"/>
    <col min="755" max="755" width="46.7109375" style="6" customWidth="1"/>
    <col min="756" max="756" width="16" style="6" customWidth="1"/>
    <col min="757" max="757" width="18.28515625" style="6" customWidth="1"/>
    <col min="758" max="758" width="15.5703125" style="6" customWidth="1"/>
    <col min="759" max="1010" width="8.85546875" style="6"/>
    <col min="1011" max="1011" width="46.7109375" style="6" customWidth="1"/>
    <col min="1012" max="1012" width="16" style="6" customWidth="1"/>
    <col min="1013" max="1013" width="18.28515625" style="6" customWidth="1"/>
    <col min="1014" max="1014" width="15.5703125" style="6" customWidth="1"/>
    <col min="1015" max="1266" width="8.85546875" style="6"/>
    <col min="1267" max="1267" width="46.7109375" style="6" customWidth="1"/>
    <col min="1268" max="1268" width="16" style="6" customWidth="1"/>
    <col min="1269" max="1269" width="18.28515625" style="6" customWidth="1"/>
    <col min="1270" max="1270" width="15.5703125" style="6" customWidth="1"/>
    <col min="1271" max="1522" width="8.85546875" style="6"/>
    <col min="1523" max="1523" width="46.7109375" style="6" customWidth="1"/>
    <col min="1524" max="1524" width="16" style="6" customWidth="1"/>
    <col min="1525" max="1525" width="18.28515625" style="6" customWidth="1"/>
    <col min="1526" max="1526" width="15.5703125" style="6" customWidth="1"/>
    <col min="1527" max="1778" width="8.85546875" style="6"/>
    <col min="1779" max="1779" width="46.7109375" style="6" customWidth="1"/>
    <col min="1780" max="1780" width="16" style="6" customWidth="1"/>
    <col min="1781" max="1781" width="18.28515625" style="6" customWidth="1"/>
    <col min="1782" max="1782" width="15.5703125" style="6" customWidth="1"/>
    <col min="1783" max="2034" width="8.85546875" style="6"/>
    <col min="2035" max="2035" width="46.7109375" style="6" customWidth="1"/>
    <col min="2036" max="2036" width="16" style="6" customWidth="1"/>
    <col min="2037" max="2037" width="18.28515625" style="6" customWidth="1"/>
    <col min="2038" max="2038" width="15.5703125" style="6" customWidth="1"/>
    <col min="2039" max="2290" width="8.85546875" style="6"/>
    <col min="2291" max="2291" width="46.7109375" style="6" customWidth="1"/>
    <col min="2292" max="2292" width="16" style="6" customWidth="1"/>
    <col min="2293" max="2293" width="18.28515625" style="6" customWidth="1"/>
    <col min="2294" max="2294" width="15.5703125" style="6" customWidth="1"/>
    <col min="2295" max="2546" width="8.85546875" style="6"/>
    <col min="2547" max="2547" width="46.7109375" style="6" customWidth="1"/>
    <col min="2548" max="2548" width="16" style="6" customWidth="1"/>
    <col min="2549" max="2549" width="18.28515625" style="6" customWidth="1"/>
    <col min="2550" max="2550" width="15.5703125" style="6" customWidth="1"/>
    <col min="2551" max="2802" width="8.85546875" style="6"/>
    <col min="2803" max="2803" width="46.7109375" style="6" customWidth="1"/>
    <col min="2804" max="2804" width="16" style="6" customWidth="1"/>
    <col min="2805" max="2805" width="18.28515625" style="6" customWidth="1"/>
    <col min="2806" max="2806" width="15.5703125" style="6" customWidth="1"/>
    <col min="2807" max="3058" width="8.85546875" style="6"/>
    <col min="3059" max="3059" width="46.7109375" style="6" customWidth="1"/>
    <col min="3060" max="3060" width="16" style="6" customWidth="1"/>
    <col min="3061" max="3061" width="18.28515625" style="6" customWidth="1"/>
    <col min="3062" max="3062" width="15.5703125" style="6" customWidth="1"/>
    <col min="3063" max="3314" width="8.85546875" style="6"/>
    <col min="3315" max="3315" width="46.7109375" style="6" customWidth="1"/>
    <col min="3316" max="3316" width="16" style="6" customWidth="1"/>
    <col min="3317" max="3317" width="18.28515625" style="6" customWidth="1"/>
    <col min="3318" max="3318" width="15.5703125" style="6" customWidth="1"/>
    <col min="3319" max="3570" width="8.85546875" style="6"/>
    <col min="3571" max="3571" width="46.7109375" style="6" customWidth="1"/>
    <col min="3572" max="3572" width="16" style="6" customWidth="1"/>
    <col min="3573" max="3573" width="18.28515625" style="6" customWidth="1"/>
    <col min="3574" max="3574" width="15.5703125" style="6" customWidth="1"/>
    <col min="3575" max="3826" width="8.85546875" style="6"/>
    <col min="3827" max="3827" width="46.7109375" style="6" customWidth="1"/>
    <col min="3828" max="3828" width="16" style="6" customWidth="1"/>
    <col min="3829" max="3829" width="18.28515625" style="6" customWidth="1"/>
    <col min="3830" max="3830" width="15.5703125" style="6" customWidth="1"/>
    <col min="3831" max="4082" width="8.85546875" style="6"/>
    <col min="4083" max="4083" width="46.7109375" style="6" customWidth="1"/>
    <col min="4084" max="4084" width="16" style="6" customWidth="1"/>
    <col min="4085" max="4085" width="18.28515625" style="6" customWidth="1"/>
    <col min="4086" max="4086" width="15.5703125" style="6" customWidth="1"/>
    <col min="4087" max="4338" width="8.85546875" style="6"/>
    <col min="4339" max="4339" width="46.7109375" style="6" customWidth="1"/>
    <col min="4340" max="4340" width="16" style="6" customWidth="1"/>
    <col min="4341" max="4341" width="18.28515625" style="6" customWidth="1"/>
    <col min="4342" max="4342" width="15.5703125" style="6" customWidth="1"/>
    <col min="4343" max="4594" width="8.85546875" style="6"/>
    <col min="4595" max="4595" width="46.7109375" style="6" customWidth="1"/>
    <col min="4596" max="4596" width="16" style="6" customWidth="1"/>
    <col min="4597" max="4597" width="18.28515625" style="6" customWidth="1"/>
    <col min="4598" max="4598" width="15.5703125" style="6" customWidth="1"/>
    <col min="4599" max="4850" width="8.85546875" style="6"/>
    <col min="4851" max="4851" width="46.7109375" style="6" customWidth="1"/>
    <col min="4852" max="4852" width="16" style="6" customWidth="1"/>
    <col min="4853" max="4853" width="18.28515625" style="6" customWidth="1"/>
    <col min="4854" max="4854" width="15.5703125" style="6" customWidth="1"/>
    <col min="4855" max="5106" width="8.85546875" style="6"/>
    <col min="5107" max="5107" width="46.7109375" style="6" customWidth="1"/>
    <col min="5108" max="5108" width="16" style="6" customWidth="1"/>
    <col min="5109" max="5109" width="18.28515625" style="6" customWidth="1"/>
    <col min="5110" max="5110" width="15.5703125" style="6" customWidth="1"/>
    <col min="5111" max="5362" width="8.85546875" style="6"/>
    <col min="5363" max="5363" width="46.7109375" style="6" customWidth="1"/>
    <col min="5364" max="5364" width="16" style="6" customWidth="1"/>
    <col min="5365" max="5365" width="18.28515625" style="6" customWidth="1"/>
    <col min="5366" max="5366" width="15.5703125" style="6" customWidth="1"/>
    <col min="5367" max="5618" width="8.85546875" style="6"/>
    <col min="5619" max="5619" width="46.7109375" style="6" customWidth="1"/>
    <col min="5620" max="5620" width="16" style="6" customWidth="1"/>
    <col min="5621" max="5621" width="18.28515625" style="6" customWidth="1"/>
    <col min="5622" max="5622" width="15.5703125" style="6" customWidth="1"/>
    <col min="5623" max="5874" width="8.85546875" style="6"/>
    <col min="5875" max="5875" width="46.7109375" style="6" customWidth="1"/>
    <col min="5876" max="5876" width="16" style="6" customWidth="1"/>
    <col min="5877" max="5877" width="18.28515625" style="6" customWidth="1"/>
    <col min="5878" max="5878" width="15.5703125" style="6" customWidth="1"/>
    <col min="5879" max="6130" width="8.85546875" style="6"/>
    <col min="6131" max="6131" width="46.7109375" style="6" customWidth="1"/>
    <col min="6132" max="6132" width="16" style="6" customWidth="1"/>
    <col min="6133" max="6133" width="18.28515625" style="6" customWidth="1"/>
    <col min="6134" max="6134" width="15.5703125" style="6" customWidth="1"/>
    <col min="6135" max="6386" width="8.85546875" style="6"/>
    <col min="6387" max="6387" width="46.7109375" style="6" customWidth="1"/>
    <col min="6388" max="6388" width="16" style="6" customWidth="1"/>
    <col min="6389" max="6389" width="18.28515625" style="6" customWidth="1"/>
    <col min="6390" max="6390" width="15.5703125" style="6" customWidth="1"/>
    <col min="6391" max="6642" width="8.85546875" style="6"/>
    <col min="6643" max="6643" width="46.7109375" style="6" customWidth="1"/>
    <col min="6644" max="6644" width="16" style="6" customWidth="1"/>
    <col min="6645" max="6645" width="18.28515625" style="6" customWidth="1"/>
    <col min="6646" max="6646" width="15.5703125" style="6" customWidth="1"/>
    <col min="6647" max="6898" width="8.85546875" style="6"/>
    <col min="6899" max="6899" width="46.7109375" style="6" customWidth="1"/>
    <col min="6900" max="6900" width="16" style="6" customWidth="1"/>
    <col min="6901" max="6901" width="18.28515625" style="6" customWidth="1"/>
    <col min="6902" max="6902" width="15.5703125" style="6" customWidth="1"/>
    <col min="6903" max="7154" width="8.85546875" style="6"/>
    <col min="7155" max="7155" width="46.7109375" style="6" customWidth="1"/>
    <col min="7156" max="7156" width="16" style="6" customWidth="1"/>
    <col min="7157" max="7157" width="18.28515625" style="6" customWidth="1"/>
    <col min="7158" max="7158" width="15.5703125" style="6" customWidth="1"/>
    <col min="7159" max="7410" width="8.85546875" style="6"/>
    <col min="7411" max="7411" width="46.7109375" style="6" customWidth="1"/>
    <col min="7412" max="7412" width="16" style="6" customWidth="1"/>
    <col min="7413" max="7413" width="18.28515625" style="6" customWidth="1"/>
    <col min="7414" max="7414" width="15.5703125" style="6" customWidth="1"/>
    <col min="7415" max="7666" width="8.85546875" style="6"/>
    <col min="7667" max="7667" width="46.7109375" style="6" customWidth="1"/>
    <col min="7668" max="7668" width="16" style="6" customWidth="1"/>
    <col min="7669" max="7669" width="18.28515625" style="6" customWidth="1"/>
    <col min="7670" max="7670" width="15.5703125" style="6" customWidth="1"/>
    <col min="7671" max="7922" width="8.85546875" style="6"/>
    <col min="7923" max="7923" width="46.7109375" style="6" customWidth="1"/>
    <col min="7924" max="7924" width="16" style="6" customWidth="1"/>
    <col min="7925" max="7925" width="18.28515625" style="6" customWidth="1"/>
    <col min="7926" max="7926" width="15.5703125" style="6" customWidth="1"/>
    <col min="7927" max="8178" width="8.85546875" style="6"/>
    <col min="8179" max="8179" width="46.7109375" style="6" customWidth="1"/>
    <col min="8180" max="8180" width="16" style="6" customWidth="1"/>
    <col min="8181" max="8181" width="18.28515625" style="6" customWidth="1"/>
    <col min="8182" max="8182" width="15.5703125" style="6" customWidth="1"/>
    <col min="8183" max="8434" width="8.85546875" style="6"/>
    <col min="8435" max="8435" width="46.7109375" style="6" customWidth="1"/>
    <col min="8436" max="8436" width="16" style="6" customWidth="1"/>
    <col min="8437" max="8437" width="18.28515625" style="6" customWidth="1"/>
    <col min="8438" max="8438" width="15.5703125" style="6" customWidth="1"/>
    <col min="8439" max="8690" width="8.85546875" style="6"/>
    <col min="8691" max="8691" width="46.7109375" style="6" customWidth="1"/>
    <col min="8692" max="8692" width="16" style="6" customWidth="1"/>
    <col min="8693" max="8693" width="18.28515625" style="6" customWidth="1"/>
    <col min="8694" max="8694" width="15.5703125" style="6" customWidth="1"/>
    <col min="8695" max="8946" width="8.85546875" style="6"/>
    <col min="8947" max="8947" width="46.7109375" style="6" customWidth="1"/>
    <col min="8948" max="8948" width="16" style="6" customWidth="1"/>
    <col min="8949" max="8949" width="18.28515625" style="6" customWidth="1"/>
    <col min="8950" max="8950" width="15.5703125" style="6" customWidth="1"/>
    <col min="8951" max="9202" width="8.85546875" style="6"/>
    <col min="9203" max="9203" width="46.7109375" style="6" customWidth="1"/>
    <col min="9204" max="9204" width="16" style="6" customWidth="1"/>
    <col min="9205" max="9205" width="18.28515625" style="6" customWidth="1"/>
    <col min="9206" max="9206" width="15.5703125" style="6" customWidth="1"/>
    <col min="9207" max="9458" width="8.85546875" style="6"/>
    <col min="9459" max="9459" width="46.7109375" style="6" customWidth="1"/>
    <col min="9460" max="9460" width="16" style="6" customWidth="1"/>
    <col min="9461" max="9461" width="18.28515625" style="6" customWidth="1"/>
    <col min="9462" max="9462" width="15.5703125" style="6" customWidth="1"/>
    <col min="9463" max="9714" width="8.85546875" style="6"/>
    <col min="9715" max="9715" width="46.7109375" style="6" customWidth="1"/>
    <col min="9716" max="9716" width="16" style="6" customWidth="1"/>
    <col min="9717" max="9717" width="18.28515625" style="6" customWidth="1"/>
    <col min="9718" max="9718" width="15.5703125" style="6" customWidth="1"/>
    <col min="9719" max="9970" width="8.85546875" style="6"/>
    <col min="9971" max="9971" width="46.7109375" style="6" customWidth="1"/>
    <col min="9972" max="9972" width="16" style="6" customWidth="1"/>
    <col min="9973" max="9973" width="18.28515625" style="6" customWidth="1"/>
    <col min="9974" max="9974" width="15.5703125" style="6" customWidth="1"/>
    <col min="9975" max="10226" width="8.85546875" style="6"/>
    <col min="10227" max="10227" width="46.7109375" style="6" customWidth="1"/>
    <col min="10228" max="10228" width="16" style="6" customWidth="1"/>
    <col min="10229" max="10229" width="18.28515625" style="6" customWidth="1"/>
    <col min="10230" max="10230" width="15.5703125" style="6" customWidth="1"/>
    <col min="10231" max="10482" width="8.85546875" style="6"/>
    <col min="10483" max="10483" width="46.7109375" style="6" customWidth="1"/>
    <col min="10484" max="10484" width="16" style="6" customWidth="1"/>
    <col min="10485" max="10485" width="18.28515625" style="6" customWidth="1"/>
    <col min="10486" max="10486" width="15.5703125" style="6" customWidth="1"/>
    <col min="10487" max="10738" width="8.85546875" style="6"/>
    <col min="10739" max="10739" width="46.7109375" style="6" customWidth="1"/>
    <col min="10740" max="10740" width="16" style="6" customWidth="1"/>
    <col min="10741" max="10741" width="18.28515625" style="6" customWidth="1"/>
    <col min="10742" max="10742" width="15.5703125" style="6" customWidth="1"/>
    <col min="10743" max="10994" width="8.85546875" style="6"/>
    <col min="10995" max="10995" width="46.7109375" style="6" customWidth="1"/>
    <col min="10996" max="10996" width="16" style="6" customWidth="1"/>
    <col min="10997" max="10997" width="18.28515625" style="6" customWidth="1"/>
    <col min="10998" max="10998" width="15.5703125" style="6" customWidth="1"/>
    <col min="10999" max="11250" width="8.85546875" style="6"/>
    <col min="11251" max="11251" width="46.7109375" style="6" customWidth="1"/>
    <col min="11252" max="11252" width="16" style="6" customWidth="1"/>
    <col min="11253" max="11253" width="18.28515625" style="6" customWidth="1"/>
    <col min="11254" max="11254" width="15.5703125" style="6" customWidth="1"/>
    <col min="11255" max="11506" width="8.85546875" style="6"/>
    <col min="11507" max="11507" width="46.7109375" style="6" customWidth="1"/>
    <col min="11508" max="11508" width="16" style="6" customWidth="1"/>
    <col min="11509" max="11509" width="18.28515625" style="6" customWidth="1"/>
    <col min="11510" max="11510" width="15.5703125" style="6" customWidth="1"/>
    <col min="11511" max="11762" width="8.85546875" style="6"/>
    <col min="11763" max="11763" width="46.7109375" style="6" customWidth="1"/>
    <col min="11764" max="11764" width="16" style="6" customWidth="1"/>
    <col min="11765" max="11765" width="18.28515625" style="6" customWidth="1"/>
    <col min="11766" max="11766" width="15.5703125" style="6" customWidth="1"/>
    <col min="11767" max="12018" width="8.85546875" style="6"/>
    <col min="12019" max="12019" width="46.7109375" style="6" customWidth="1"/>
    <col min="12020" max="12020" width="16" style="6" customWidth="1"/>
    <col min="12021" max="12021" width="18.28515625" style="6" customWidth="1"/>
    <col min="12022" max="12022" width="15.5703125" style="6" customWidth="1"/>
    <col min="12023" max="12274" width="8.85546875" style="6"/>
    <col min="12275" max="12275" width="46.7109375" style="6" customWidth="1"/>
    <col min="12276" max="12276" width="16" style="6" customWidth="1"/>
    <col min="12277" max="12277" width="18.28515625" style="6" customWidth="1"/>
    <col min="12278" max="12278" width="15.5703125" style="6" customWidth="1"/>
    <col min="12279" max="12530" width="8.85546875" style="6"/>
    <col min="12531" max="12531" width="46.7109375" style="6" customWidth="1"/>
    <col min="12532" max="12532" width="16" style="6" customWidth="1"/>
    <col min="12533" max="12533" width="18.28515625" style="6" customWidth="1"/>
    <col min="12534" max="12534" width="15.5703125" style="6" customWidth="1"/>
    <col min="12535" max="12786" width="8.85546875" style="6"/>
    <col min="12787" max="12787" width="46.7109375" style="6" customWidth="1"/>
    <col min="12788" max="12788" width="16" style="6" customWidth="1"/>
    <col min="12789" max="12789" width="18.28515625" style="6" customWidth="1"/>
    <col min="12790" max="12790" width="15.5703125" style="6" customWidth="1"/>
    <col min="12791" max="13042" width="8.85546875" style="6"/>
    <col min="13043" max="13043" width="46.7109375" style="6" customWidth="1"/>
    <col min="13044" max="13044" width="16" style="6" customWidth="1"/>
    <col min="13045" max="13045" width="18.28515625" style="6" customWidth="1"/>
    <col min="13046" max="13046" width="15.5703125" style="6" customWidth="1"/>
    <col min="13047" max="13298" width="8.85546875" style="6"/>
    <col min="13299" max="13299" width="46.7109375" style="6" customWidth="1"/>
    <col min="13300" max="13300" width="16" style="6" customWidth="1"/>
    <col min="13301" max="13301" width="18.28515625" style="6" customWidth="1"/>
    <col min="13302" max="13302" width="15.5703125" style="6" customWidth="1"/>
    <col min="13303" max="13554" width="8.85546875" style="6"/>
    <col min="13555" max="13555" width="46.7109375" style="6" customWidth="1"/>
    <col min="13556" max="13556" width="16" style="6" customWidth="1"/>
    <col min="13557" max="13557" width="18.28515625" style="6" customWidth="1"/>
    <col min="13558" max="13558" width="15.5703125" style="6" customWidth="1"/>
    <col min="13559" max="13810" width="8.85546875" style="6"/>
    <col min="13811" max="13811" width="46.7109375" style="6" customWidth="1"/>
    <col min="13812" max="13812" width="16" style="6" customWidth="1"/>
    <col min="13813" max="13813" width="18.28515625" style="6" customWidth="1"/>
    <col min="13814" max="13814" width="15.5703125" style="6" customWidth="1"/>
    <col min="13815" max="14066" width="8.85546875" style="6"/>
    <col min="14067" max="14067" width="46.7109375" style="6" customWidth="1"/>
    <col min="14068" max="14068" width="16" style="6" customWidth="1"/>
    <col min="14069" max="14069" width="18.28515625" style="6" customWidth="1"/>
    <col min="14070" max="14070" width="15.5703125" style="6" customWidth="1"/>
    <col min="14071" max="14322" width="8.85546875" style="6"/>
    <col min="14323" max="14323" width="46.7109375" style="6" customWidth="1"/>
    <col min="14324" max="14324" width="16" style="6" customWidth="1"/>
    <col min="14325" max="14325" width="18.28515625" style="6" customWidth="1"/>
    <col min="14326" max="14326" width="15.5703125" style="6" customWidth="1"/>
    <col min="14327" max="14578" width="8.85546875" style="6"/>
    <col min="14579" max="14579" width="46.7109375" style="6" customWidth="1"/>
    <col min="14580" max="14580" width="16" style="6" customWidth="1"/>
    <col min="14581" max="14581" width="18.28515625" style="6" customWidth="1"/>
    <col min="14582" max="14582" width="15.5703125" style="6" customWidth="1"/>
    <col min="14583" max="14834" width="8.85546875" style="6"/>
    <col min="14835" max="14835" width="46.7109375" style="6" customWidth="1"/>
    <col min="14836" max="14836" width="16" style="6" customWidth="1"/>
    <col min="14837" max="14837" width="18.28515625" style="6" customWidth="1"/>
    <col min="14838" max="14838" width="15.5703125" style="6" customWidth="1"/>
    <col min="14839" max="15090" width="8.85546875" style="6"/>
    <col min="15091" max="15091" width="46.7109375" style="6" customWidth="1"/>
    <col min="15092" max="15092" width="16" style="6" customWidth="1"/>
    <col min="15093" max="15093" width="18.28515625" style="6" customWidth="1"/>
    <col min="15094" max="15094" width="15.5703125" style="6" customWidth="1"/>
    <col min="15095" max="15346" width="8.85546875" style="6"/>
    <col min="15347" max="15347" width="46.7109375" style="6" customWidth="1"/>
    <col min="15348" max="15348" width="16" style="6" customWidth="1"/>
    <col min="15349" max="15349" width="18.28515625" style="6" customWidth="1"/>
    <col min="15350" max="15350" width="15.5703125" style="6" customWidth="1"/>
    <col min="15351" max="15602" width="8.85546875" style="6"/>
    <col min="15603" max="15603" width="46.7109375" style="6" customWidth="1"/>
    <col min="15604" max="15604" width="16" style="6" customWidth="1"/>
    <col min="15605" max="15605" width="18.28515625" style="6" customWidth="1"/>
    <col min="15606" max="15606" width="15.5703125" style="6" customWidth="1"/>
    <col min="15607" max="15858" width="8.85546875" style="6"/>
    <col min="15859" max="15859" width="46.7109375" style="6" customWidth="1"/>
    <col min="15860" max="15860" width="16" style="6" customWidth="1"/>
    <col min="15861" max="15861" width="18.28515625" style="6" customWidth="1"/>
    <col min="15862" max="15862" width="15.5703125" style="6" customWidth="1"/>
    <col min="15863" max="16114" width="8.85546875" style="6"/>
    <col min="16115" max="16115" width="46.7109375" style="6" customWidth="1"/>
    <col min="16116" max="16116" width="16" style="6" customWidth="1"/>
    <col min="16117" max="16117" width="18.28515625" style="6" customWidth="1"/>
    <col min="16118" max="16118" width="15.5703125" style="6" customWidth="1"/>
    <col min="16119" max="16380" width="8.85546875" style="6"/>
    <col min="16381" max="16384" width="8.85546875" style="6" customWidth="1"/>
  </cols>
  <sheetData>
    <row r="1" spans="1:2" x14ac:dyDescent="0.25">
      <c r="A1" s="10" t="s">
        <v>94</v>
      </c>
      <c r="B1" s="10"/>
    </row>
    <row r="2" spans="1:2" s="7" customFormat="1" x14ac:dyDescent="0.25">
      <c r="A2" s="110" t="s">
        <v>95</v>
      </c>
      <c r="B2" s="110"/>
    </row>
    <row r="3" spans="1:2" s="7" customFormat="1" ht="15" customHeight="1" x14ac:dyDescent="0.25">
      <c r="A3" s="111" t="s">
        <v>926</v>
      </c>
      <c r="B3" s="111"/>
    </row>
    <row r="4" spans="1:2" s="7" customFormat="1" ht="15" customHeight="1" x14ac:dyDescent="0.25">
      <c r="A4" s="112" t="s">
        <v>19</v>
      </c>
      <c r="B4" s="112"/>
    </row>
    <row r="5" spans="1:2" s="7" customFormat="1" ht="15" customHeight="1" x14ac:dyDescent="0.25">
      <c r="A5" s="9"/>
      <c r="B5" s="9"/>
    </row>
    <row r="6" spans="1:2" s="7" customFormat="1" ht="26.45" customHeight="1" x14ac:dyDescent="0.25">
      <c r="A6" s="110" t="s">
        <v>18</v>
      </c>
      <c r="B6" s="110"/>
    </row>
    <row r="7" spans="1:2" s="7" customFormat="1" ht="20.25" customHeight="1" x14ac:dyDescent="0.25">
      <c r="A7" s="113" t="s">
        <v>14</v>
      </c>
      <c r="B7" s="113"/>
    </row>
    <row r="8" spans="1:2" s="7" customFormat="1" ht="24" customHeight="1" x14ac:dyDescent="0.25">
      <c r="A8" s="108" t="s">
        <v>96</v>
      </c>
      <c r="B8" s="73"/>
    </row>
    <row r="9" spans="1:2" ht="80.45" customHeight="1" x14ac:dyDescent="0.25">
      <c r="A9" s="109"/>
      <c r="B9" s="8" t="s">
        <v>97</v>
      </c>
    </row>
    <row r="10" spans="1:2" ht="30" customHeight="1" x14ac:dyDescent="0.25">
      <c r="A10" s="11" t="s">
        <v>20</v>
      </c>
      <c r="B10" s="50">
        <v>3259.7539999999999</v>
      </c>
    </row>
    <row r="11" spans="1:2" ht="18" customHeight="1" x14ac:dyDescent="0.25">
      <c r="A11" s="12" t="s">
        <v>21</v>
      </c>
      <c r="B11" s="50">
        <f>B12</f>
        <v>20942.936000000002</v>
      </c>
    </row>
    <row r="12" spans="1:2" ht="20.45" customHeight="1" x14ac:dyDescent="0.25">
      <c r="A12" s="13" t="s">
        <v>1</v>
      </c>
      <c r="B12" s="51">
        <f>'4ა'!C10</f>
        <v>20942.936000000002</v>
      </c>
    </row>
    <row r="13" spans="1:2" ht="20.100000000000001" customHeight="1" x14ac:dyDescent="0.25">
      <c r="A13" s="12" t="s">
        <v>22</v>
      </c>
      <c r="B13" s="50">
        <f>B14+B171+B230+B248</f>
        <v>20942.935999999998</v>
      </c>
    </row>
    <row r="14" spans="1:2" ht="20.100000000000001" customHeight="1" x14ac:dyDescent="0.25">
      <c r="A14" s="13" t="s">
        <v>15</v>
      </c>
      <c r="B14" s="51">
        <f>SUM(B15,B26,B94:B95,B103,B111,B138,B148)</f>
        <v>19036.435999999998</v>
      </c>
    </row>
    <row r="15" spans="1:2" ht="20.100000000000001" customHeight="1" x14ac:dyDescent="0.25">
      <c r="A15" s="14" t="s">
        <v>98</v>
      </c>
      <c r="B15" s="52">
        <f>SUM(B16,B25)</f>
        <v>9500</v>
      </c>
    </row>
    <row r="16" spans="1:2" ht="20.100000000000001" customHeight="1" x14ac:dyDescent="0.25">
      <c r="A16" s="15" t="s">
        <v>99</v>
      </c>
      <c r="B16" s="54">
        <f>SUM(B17,B24)</f>
        <v>9500</v>
      </c>
    </row>
    <row r="17" spans="1:2" ht="20.100000000000001" customHeight="1" x14ac:dyDescent="0.25">
      <c r="A17" s="16" t="s">
        <v>100</v>
      </c>
      <c r="B17" s="54">
        <f>SUM(B18:B23)</f>
        <v>9500</v>
      </c>
    </row>
    <row r="18" spans="1:2" ht="20.100000000000001" customHeight="1" x14ac:dyDescent="0.25">
      <c r="A18" s="17" t="s">
        <v>101</v>
      </c>
      <c r="B18" s="54">
        <f t="shared" ref="B18:B25" si="0">B274+B527</f>
        <v>8900</v>
      </c>
    </row>
    <row r="19" spans="1:2" ht="20.100000000000001" customHeight="1" x14ac:dyDescent="0.25">
      <c r="A19" s="17" t="s">
        <v>102</v>
      </c>
      <c r="B19" s="54">
        <f t="shared" si="0"/>
        <v>0</v>
      </c>
    </row>
    <row r="20" spans="1:2" ht="20.100000000000001" customHeight="1" x14ac:dyDescent="0.25">
      <c r="A20" s="17" t="s">
        <v>103</v>
      </c>
      <c r="B20" s="54">
        <f t="shared" si="0"/>
        <v>350</v>
      </c>
    </row>
    <row r="21" spans="1:2" ht="20.100000000000001" customHeight="1" x14ac:dyDescent="0.25">
      <c r="A21" s="17" t="s">
        <v>104</v>
      </c>
      <c r="B21" s="54">
        <f t="shared" si="0"/>
        <v>250</v>
      </c>
    </row>
    <row r="22" spans="1:2" ht="20.100000000000001" customHeight="1" x14ac:dyDescent="0.25">
      <c r="A22" s="17" t="s">
        <v>105</v>
      </c>
      <c r="B22" s="54">
        <f t="shared" si="0"/>
        <v>0</v>
      </c>
    </row>
    <row r="23" spans="1:2" ht="20.100000000000001" customHeight="1" x14ac:dyDescent="0.25">
      <c r="A23" s="17" t="s">
        <v>106</v>
      </c>
      <c r="B23" s="54">
        <f t="shared" si="0"/>
        <v>0</v>
      </c>
    </row>
    <row r="24" spans="1:2" ht="20.100000000000001" customHeight="1" x14ac:dyDescent="0.25">
      <c r="A24" s="16" t="s">
        <v>107</v>
      </c>
      <c r="B24" s="54">
        <f t="shared" si="0"/>
        <v>0</v>
      </c>
    </row>
    <row r="25" spans="1:2" ht="20.100000000000001" customHeight="1" x14ac:dyDescent="0.25">
      <c r="A25" s="68" t="s">
        <v>108</v>
      </c>
      <c r="B25" s="69">
        <f t="shared" si="0"/>
        <v>0</v>
      </c>
    </row>
    <row r="26" spans="1:2" ht="20.100000000000001" customHeight="1" x14ac:dyDescent="0.25">
      <c r="A26" s="14" t="s">
        <v>109</v>
      </c>
      <c r="B26" s="52">
        <f>SUM(B27:B28,B31,B67:B71,B78:B79)</f>
        <v>8170.3649999999998</v>
      </c>
    </row>
    <row r="27" spans="1:2" ht="20.100000000000001" customHeight="1" x14ac:dyDescent="0.25">
      <c r="A27" s="15" t="s">
        <v>110</v>
      </c>
      <c r="B27" s="54">
        <f>B283+B536</f>
        <v>4925.97</v>
      </c>
    </row>
    <row r="28" spans="1:2" ht="20.100000000000001" customHeight="1" x14ac:dyDescent="0.25">
      <c r="A28" s="15" t="s">
        <v>111</v>
      </c>
      <c r="B28" s="54">
        <f>SUM(B29:B30)</f>
        <v>274</v>
      </c>
    </row>
    <row r="29" spans="1:2" ht="20.100000000000001" customHeight="1" x14ac:dyDescent="0.25">
      <c r="A29" s="16" t="s">
        <v>112</v>
      </c>
      <c r="B29" s="54">
        <f>B285+B538</f>
        <v>47</v>
      </c>
    </row>
    <row r="30" spans="1:2" ht="20.100000000000001" customHeight="1" x14ac:dyDescent="0.25">
      <c r="A30" s="16" t="s">
        <v>113</v>
      </c>
      <c r="B30" s="54">
        <f>B286+B539</f>
        <v>227</v>
      </c>
    </row>
    <row r="31" spans="1:2" ht="20.100000000000001" customHeight="1" x14ac:dyDescent="0.25">
      <c r="A31" s="15" t="s">
        <v>114</v>
      </c>
      <c r="B31" s="54">
        <f>SUM(B32:B35,B47,B51:B57,B65:B66)</f>
        <v>1830.5</v>
      </c>
    </row>
    <row r="32" spans="1:2" ht="42.75" customHeight="1" x14ac:dyDescent="0.25">
      <c r="A32" s="16" t="s">
        <v>115</v>
      </c>
      <c r="B32" s="54">
        <f>B288+B541</f>
        <v>103</v>
      </c>
    </row>
    <row r="33" spans="1:2" ht="20.100000000000001" customHeight="1" x14ac:dyDescent="0.25">
      <c r="A33" s="16" t="s">
        <v>116</v>
      </c>
      <c r="B33" s="54">
        <f>B289+B542</f>
        <v>15</v>
      </c>
    </row>
    <row r="34" spans="1:2" ht="49.5" customHeight="1" x14ac:dyDescent="0.25">
      <c r="A34" s="16" t="s">
        <v>117</v>
      </c>
      <c r="B34" s="54">
        <f>B290+B543</f>
        <v>69</v>
      </c>
    </row>
    <row r="35" spans="1:2" ht="33" customHeight="1" x14ac:dyDescent="0.25">
      <c r="A35" s="16" t="s">
        <v>118</v>
      </c>
      <c r="B35" s="54">
        <f>SUM(B36:B46)</f>
        <v>146.5</v>
      </c>
    </row>
    <row r="36" spans="1:2" ht="20.100000000000001" customHeight="1" x14ac:dyDescent="0.25">
      <c r="A36" s="17" t="s">
        <v>45</v>
      </c>
      <c r="B36" s="54">
        <f t="shared" ref="B36:B46" si="1">B292+B545</f>
        <v>0</v>
      </c>
    </row>
    <row r="37" spans="1:2" ht="20.100000000000001" customHeight="1" x14ac:dyDescent="0.25">
      <c r="A37" s="17" t="s">
        <v>46</v>
      </c>
      <c r="B37" s="54">
        <f t="shared" si="1"/>
        <v>1</v>
      </c>
    </row>
    <row r="38" spans="1:2" ht="20.100000000000001" customHeight="1" x14ac:dyDescent="0.25">
      <c r="A38" s="17" t="s">
        <v>119</v>
      </c>
      <c r="B38" s="54">
        <f t="shared" si="1"/>
        <v>16.920000000000002</v>
      </c>
    </row>
    <row r="39" spans="1:2" ht="20.100000000000001" customHeight="1" x14ac:dyDescent="0.25">
      <c r="A39" s="17" t="s">
        <v>120</v>
      </c>
      <c r="B39" s="54">
        <f t="shared" si="1"/>
        <v>0</v>
      </c>
    </row>
    <row r="40" spans="1:2" ht="20.100000000000001" customHeight="1" x14ac:dyDescent="0.25">
      <c r="A40" s="17" t="s">
        <v>121</v>
      </c>
      <c r="B40" s="54">
        <f t="shared" si="1"/>
        <v>75.5</v>
      </c>
    </row>
    <row r="41" spans="1:2" ht="20.100000000000001" customHeight="1" x14ac:dyDescent="0.25">
      <c r="A41" s="17" t="s">
        <v>122</v>
      </c>
      <c r="B41" s="54">
        <f t="shared" si="1"/>
        <v>10</v>
      </c>
    </row>
    <row r="42" spans="1:2" ht="20.100000000000001" customHeight="1" x14ac:dyDescent="0.25">
      <c r="A42" s="17" t="s">
        <v>48</v>
      </c>
      <c r="B42" s="54">
        <f t="shared" si="1"/>
        <v>0</v>
      </c>
    </row>
    <row r="43" spans="1:2" ht="20.100000000000001" customHeight="1" x14ac:dyDescent="0.25">
      <c r="A43" s="17" t="s">
        <v>54</v>
      </c>
      <c r="B43" s="54">
        <f t="shared" si="1"/>
        <v>4.5</v>
      </c>
    </row>
    <row r="44" spans="1:2" ht="20.100000000000001" customHeight="1" x14ac:dyDescent="0.25">
      <c r="A44" s="17" t="s">
        <v>55</v>
      </c>
      <c r="B44" s="54">
        <f t="shared" si="1"/>
        <v>0</v>
      </c>
    </row>
    <row r="45" spans="1:2" ht="21.75" customHeight="1" x14ac:dyDescent="0.25">
      <c r="A45" s="17" t="s">
        <v>123</v>
      </c>
      <c r="B45" s="54">
        <f t="shared" si="1"/>
        <v>10</v>
      </c>
    </row>
    <row r="46" spans="1:2" ht="30" customHeight="1" x14ac:dyDescent="0.25">
      <c r="A46" s="17" t="s">
        <v>124</v>
      </c>
      <c r="B46" s="54">
        <f t="shared" si="1"/>
        <v>28.58</v>
      </c>
    </row>
    <row r="47" spans="1:2" ht="20.100000000000001" customHeight="1" x14ac:dyDescent="0.25">
      <c r="A47" s="16" t="s">
        <v>125</v>
      </c>
      <c r="B47" s="54">
        <f>SUM(B48:B50)</f>
        <v>215</v>
      </c>
    </row>
    <row r="48" spans="1:2" ht="20.100000000000001" customHeight="1" x14ac:dyDescent="0.25">
      <c r="A48" s="17" t="s">
        <v>126</v>
      </c>
      <c r="B48" s="54">
        <f t="shared" ref="B48:B56" si="2">B304+B557</f>
        <v>59</v>
      </c>
    </row>
    <row r="49" spans="1:2" ht="20.100000000000001" customHeight="1" x14ac:dyDescent="0.25">
      <c r="A49" s="17" t="s">
        <v>59</v>
      </c>
      <c r="B49" s="54">
        <f t="shared" si="2"/>
        <v>2</v>
      </c>
    </row>
    <row r="50" spans="1:2" ht="28.5" customHeight="1" x14ac:dyDescent="0.25">
      <c r="A50" s="17" t="s">
        <v>127</v>
      </c>
      <c r="B50" s="54">
        <f t="shared" si="2"/>
        <v>154</v>
      </c>
    </row>
    <row r="51" spans="1:2" ht="20.100000000000001" customHeight="1" x14ac:dyDescent="0.25">
      <c r="A51" s="16" t="s">
        <v>128</v>
      </c>
      <c r="B51" s="54">
        <f t="shared" si="2"/>
        <v>345</v>
      </c>
    </row>
    <row r="52" spans="1:2" ht="20.100000000000001" customHeight="1" x14ac:dyDescent="0.25">
      <c r="A52" s="16" t="s">
        <v>129</v>
      </c>
      <c r="B52" s="53">
        <f t="shared" si="2"/>
        <v>40</v>
      </c>
    </row>
    <row r="53" spans="1:2" ht="28.5" customHeight="1" x14ac:dyDescent="0.25">
      <c r="A53" s="16" t="s">
        <v>130</v>
      </c>
      <c r="B53" s="53">
        <f t="shared" si="2"/>
        <v>320</v>
      </c>
    </row>
    <row r="54" spans="1:2" ht="33" customHeight="1" x14ac:dyDescent="0.25">
      <c r="A54" s="16" t="s">
        <v>131</v>
      </c>
      <c r="B54" s="53">
        <f t="shared" si="2"/>
        <v>85</v>
      </c>
    </row>
    <row r="55" spans="1:2" ht="20.100000000000001" customHeight="1" x14ac:dyDescent="0.25">
      <c r="A55" s="16" t="s">
        <v>132</v>
      </c>
      <c r="B55" s="53">
        <f t="shared" si="2"/>
        <v>40</v>
      </c>
    </row>
    <row r="56" spans="1:2" ht="20.100000000000001" customHeight="1" x14ac:dyDescent="0.25">
      <c r="A56" s="16" t="s">
        <v>133</v>
      </c>
      <c r="B56" s="53">
        <f t="shared" si="2"/>
        <v>2</v>
      </c>
    </row>
    <row r="57" spans="1:2" ht="20.100000000000001" customHeight="1" x14ac:dyDescent="0.25">
      <c r="A57" s="16" t="s">
        <v>134</v>
      </c>
      <c r="B57" s="54">
        <f>SUM(B58:B64)</f>
        <v>449.99999999999994</v>
      </c>
    </row>
    <row r="58" spans="1:2" ht="20.100000000000001" customHeight="1" x14ac:dyDescent="0.25">
      <c r="A58" s="17" t="s">
        <v>135</v>
      </c>
      <c r="B58" s="53">
        <f t="shared" ref="B58:B70" si="3">B314+B567</f>
        <v>177.828</v>
      </c>
    </row>
    <row r="59" spans="1:2" ht="20.100000000000001" customHeight="1" x14ac:dyDescent="0.25">
      <c r="A59" s="17" t="s">
        <v>136</v>
      </c>
      <c r="B59" s="53">
        <f t="shared" si="3"/>
        <v>106.78</v>
      </c>
    </row>
    <row r="60" spans="1:2" ht="20.100000000000001" customHeight="1" x14ac:dyDescent="0.25">
      <c r="A60" s="17" t="s">
        <v>137</v>
      </c>
      <c r="B60" s="53">
        <f t="shared" si="3"/>
        <v>143.60499999999999</v>
      </c>
    </row>
    <row r="61" spans="1:2" ht="20.100000000000001" customHeight="1" x14ac:dyDescent="0.25">
      <c r="A61" s="17" t="s">
        <v>138</v>
      </c>
      <c r="B61" s="53">
        <f t="shared" si="3"/>
        <v>0</v>
      </c>
    </row>
    <row r="62" spans="1:2" ht="29.25" customHeight="1" x14ac:dyDescent="0.25">
      <c r="A62" s="17" t="s">
        <v>139</v>
      </c>
      <c r="B62" s="53">
        <f t="shared" si="3"/>
        <v>0</v>
      </c>
    </row>
    <row r="63" spans="1:2" ht="39" customHeight="1" x14ac:dyDescent="0.25">
      <c r="A63" s="17" t="s">
        <v>140</v>
      </c>
      <c r="B63" s="53">
        <f t="shared" si="3"/>
        <v>21.786999999999999</v>
      </c>
    </row>
    <row r="64" spans="1:2" ht="30.75" customHeight="1" x14ac:dyDescent="0.25">
      <c r="A64" s="17" t="s">
        <v>141</v>
      </c>
      <c r="B64" s="53">
        <f t="shared" si="3"/>
        <v>0</v>
      </c>
    </row>
    <row r="65" spans="1:2" ht="28.5" customHeight="1" x14ac:dyDescent="0.25">
      <c r="A65" s="16" t="s">
        <v>142</v>
      </c>
      <c r="B65" s="54">
        <f t="shared" si="3"/>
        <v>0</v>
      </c>
    </row>
    <row r="66" spans="1:2" ht="20.100000000000001" customHeight="1" x14ac:dyDescent="0.25">
      <c r="A66" s="16" t="s">
        <v>143</v>
      </c>
      <c r="B66" s="54">
        <f t="shared" si="3"/>
        <v>0</v>
      </c>
    </row>
    <row r="67" spans="1:2" ht="20.100000000000001" customHeight="1" x14ac:dyDescent="0.25">
      <c r="A67" s="15" t="s">
        <v>144</v>
      </c>
      <c r="B67" s="54">
        <f t="shared" si="3"/>
        <v>195</v>
      </c>
    </row>
    <row r="68" spans="1:2" ht="20.100000000000001" customHeight="1" x14ac:dyDescent="0.25">
      <c r="A68" s="15" t="s">
        <v>145</v>
      </c>
      <c r="B68" s="54">
        <f t="shared" si="3"/>
        <v>0.5</v>
      </c>
    </row>
    <row r="69" spans="1:2" ht="20.100000000000001" customHeight="1" x14ac:dyDescent="0.25">
      <c r="A69" s="15" t="s">
        <v>146</v>
      </c>
      <c r="B69" s="54">
        <f t="shared" si="3"/>
        <v>10</v>
      </c>
    </row>
    <row r="70" spans="1:2" ht="33.75" customHeight="1" x14ac:dyDescent="0.25">
      <c r="A70" s="15" t="s">
        <v>147</v>
      </c>
      <c r="B70" s="54">
        <f t="shared" si="3"/>
        <v>41</v>
      </c>
    </row>
    <row r="71" spans="1:2" ht="33" customHeight="1" x14ac:dyDescent="0.25">
      <c r="A71" s="15" t="s">
        <v>148</v>
      </c>
      <c r="B71" s="54">
        <f>SUM(B72:B77)</f>
        <v>327.745</v>
      </c>
    </row>
    <row r="72" spans="1:2" ht="20.100000000000001" customHeight="1" x14ac:dyDescent="0.25">
      <c r="A72" s="16" t="s">
        <v>149</v>
      </c>
      <c r="B72" s="54">
        <f t="shared" ref="B72:B78" si="4">B328+B581</f>
        <v>103.94</v>
      </c>
    </row>
    <row r="73" spans="1:2" ht="20.100000000000001" customHeight="1" x14ac:dyDescent="0.25">
      <c r="A73" s="71" t="s">
        <v>150</v>
      </c>
      <c r="B73" s="70">
        <f t="shared" si="4"/>
        <v>0</v>
      </c>
    </row>
    <row r="74" spans="1:2" ht="28.5" customHeight="1" x14ac:dyDescent="0.25">
      <c r="A74" s="16" t="s">
        <v>151</v>
      </c>
      <c r="B74" s="70">
        <f t="shared" si="4"/>
        <v>62.814</v>
      </c>
    </row>
    <row r="75" spans="1:2" ht="20.100000000000001" customHeight="1" x14ac:dyDescent="0.25">
      <c r="A75" s="16" t="s">
        <v>152</v>
      </c>
      <c r="B75" s="70">
        <f t="shared" si="4"/>
        <v>160.99100000000001</v>
      </c>
    </row>
    <row r="76" spans="1:2" ht="20.100000000000001" customHeight="1" x14ac:dyDescent="0.25">
      <c r="A76" s="16" t="s">
        <v>153</v>
      </c>
      <c r="B76" s="70">
        <f t="shared" si="4"/>
        <v>0</v>
      </c>
    </row>
    <row r="77" spans="1:2" ht="28.5" customHeight="1" x14ac:dyDescent="0.25">
      <c r="A77" s="16" t="s">
        <v>154</v>
      </c>
      <c r="B77" s="70">
        <f t="shared" si="4"/>
        <v>0</v>
      </c>
    </row>
    <row r="78" spans="1:2" ht="20.100000000000001" customHeight="1" x14ac:dyDescent="0.25">
      <c r="A78" s="15" t="s">
        <v>155</v>
      </c>
      <c r="B78" s="70">
        <f t="shared" si="4"/>
        <v>0</v>
      </c>
    </row>
    <row r="79" spans="1:2" ht="20.100000000000001" customHeight="1" x14ac:dyDescent="0.25">
      <c r="A79" s="15" t="s">
        <v>156</v>
      </c>
      <c r="B79" s="54">
        <f>SUM(B80:B93)</f>
        <v>565.65</v>
      </c>
    </row>
    <row r="80" spans="1:2" ht="20.100000000000001" customHeight="1" x14ac:dyDescent="0.25">
      <c r="A80" s="16" t="s">
        <v>157</v>
      </c>
      <c r="B80" s="54">
        <f t="shared" ref="B80:B94" si="5">B336+B589</f>
        <v>0</v>
      </c>
    </row>
    <row r="81" spans="1:2" ht="20.100000000000001" customHeight="1" x14ac:dyDescent="0.25">
      <c r="A81" s="16" t="s">
        <v>158</v>
      </c>
      <c r="B81" s="54">
        <f t="shared" si="5"/>
        <v>0</v>
      </c>
    </row>
    <row r="82" spans="1:2" ht="20.100000000000001" customHeight="1" x14ac:dyDescent="0.25">
      <c r="A82" s="16" t="s">
        <v>159</v>
      </c>
      <c r="B82" s="54">
        <f t="shared" si="5"/>
        <v>8.3000000000000007</v>
      </c>
    </row>
    <row r="83" spans="1:2" ht="30" customHeight="1" x14ac:dyDescent="0.25">
      <c r="A83" s="16" t="s">
        <v>160</v>
      </c>
      <c r="B83" s="54">
        <f t="shared" si="5"/>
        <v>2.1</v>
      </c>
    </row>
    <row r="84" spans="1:2" ht="20.100000000000001" customHeight="1" x14ac:dyDescent="0.25">
      <c r="A84" s="16" t="s">
        <v>161</v>
      </c>
      <c r="B84" s="54">
        <f t="shared" si="5"/>
        <v>16.100000000000001</v>
      </c>
    </row>
    <row r="85" spans="1:2" ht="29.25" customHeight="1" x14ac:dyDescent="0.25">
      <c r="A85" s="16" t="s">
        <v>162</v>
      </c>
      <c r="B85" s="54">
        <f t="shared" si="5"/>
        <v>0</v>
      </c>
    </row>
    <row r="86" spans="1:2" ht="32.25" customHeight="1" x14ac:dyDescent="0.25">
      <c r="A86" s="16" t="s">
        <v>163</v>
      </c>
      <c r="B86" s="54">
        <f t="shared" si="5"/>
        <v>14</v>
      </c>
    </row>
    <row r="87" spans="1:2" ht="20.100000000000001" customHeight="1" x14ac:dyDescent="0.25">
      <c r="A87" s="16" t="s">
        <v>164</v>
      </c>
      <c r="B87" s="54">
        <f t="shared" si="5"/>
        <v>5</v>
      </c>
    </row>
    <row r="88" spans="1:2" ht="20.100000000000001" customHeight="1" x14ac:dyDescent="0.25">
      <c r="A88" s="16" t="s">
        <v>165</v>
      </c>
      <c r="B88" s="54">
        <f t="shared" si="5"/>
        <v>3</v>
      </c>
    </row>
    <row r="89" spans="1:2" ht="20.100000000000001" customHeight="1" x14ac:dyDescent="0.25">
      <c r="A89" s="16" t="s">
        <v>166</v>
      </c>
      <c r="B89" s="54">
        <f t="shared" si="5"/>
        <v>148</v>
      </c>
    </row>
    <row r="90" spans="1:2" ht="20.100000000000001" customHeight="1" x14ac:dyDescent="0.25">
      <c r="A90" s="16" t="s">
        <v>167</v>
      </c>
      <c r="B90" s="54">
        <f t="shared" si="5"/>
        <v>0</v>
      </c>
    </row>
    <row r="91" spans="1:2" ht="29.25" customHeight="1" x14ac:dyDescent="0.25">
      <c r="A91" s="16" t="s">
        <v>168</v>
      </c>
      <c r="B91" s="54">
        <f t="shared" si="5"/>
        <v>105.205</v>
      </c>
    </row>
    <row r="92" spans="1:2" ht="20.100000000000001" customHeight="1" x14ac:dyDescent="0.25">
      <c r="A92" s="16" t="s">
        <v>169</v>
      </c>
      <c r="B92" s="54">
        <f t="shared" si="5"/>
        <v>0</v>
      </c>
    </row>
    <row r="93" spans="1:2" ht="20.100000000000001" customHeight="1" x14ac:dyDescent="0.25">
      <c r="A93" s="16" t="s">
        <v>170</v>
      </c>
      <c r="B93" s="54">
        <f t="shared" si="5"/>
        <v>263.94499999999999</v>
      </c>
    </row>
    <row r="94" spans="1:2" ht="20.100000000000001" customHeight="1" x14ac:dyDescent="0.25">
      <c r="A94" s="18" t="s">
        <v>171</v>
      </c>
      <c r="B94" s="54">
        <f t="shared" si="5"/>
        <v>0</v>
      </c>
    </row>
    <row r="95" spans="1:2" ht="20.100000000000001" customHeight="1" x14ac:dyDescent="0.25">
      <c r="A95" s="14" t="s">
        <v>16</v>
      </c>
      <c r="B95" s="52">
        <f>SUM(B96,B101:B102)</f>
        <v>0</v>
      </c>
    </row>
    <row r="96" spans="1:2" ht="20.100000000000001" customHeight="1" x14ac:dyDescent="0.25">
      <c r="A96" s="15" t="s">
        <v>172</v>
      </c>
      <c r="B96" s="54">
        <f>SUM(B97:B100)</f>
        <v>0</v>
      </c>
    </row>
    <row r="97" spans="1:2" ht="20.100000000000001" customHeight="1" x14ac:dyDescent="0.25">
      <c r="A97" s="16" t="s">
        <v>173</v>
      </c>
      <c r="B97" s="54">
        <f t="shared" ref="B97:B102" si="6">B353+B606</f>
        <v>0</v>
      </c>
    </row>
    <row r="98" spans="1:2" ht="20.100000000000001" customHeight="1" x14ac:dyDescent="0.25">
      <c r="A98" s="16" t="s">
        <v>174</v>
      </c>
      <c r="B98" s="54">
        <f t="shared" si="6"/>
        <v>0</v>
      </c>
    </row>
    <row r="99" spans="1:2" ht="20.100000000000001" customHeight="1" x14ac:dyDescent="0.25">
      <c r="A99" s="16" t="s">
        <v>175</v>
      </c>
      <c r="B99" s="54">
        <f t="shared" si="6"/>
        <v>0</v>
      </c>
    </row>
    <row r="100" spans="1:2" ht="20.100000000000001" customHeight="1" x14ac:dyDescent="0.25">
      <c r="A100" s="16" t="s">
        <v>176</v>
      </c>
      <c r="B100" s="54">
        <f t="shared" si="6"/>
        <v>0</v>
      </c>
    </row>
    <row r="101" spans="1:2" ht="20.100000000000001" customHeight="1" x14ac:dyDescent="0.25">
      <c r="A101" s="15" t="s">
        <v>177</v>
      </c>
      <c r="B101" s="54">
        <f t="shared" si="6"/>
        <v>0</v>
      </c>
    </row>
    <row r="102" spans="1:2" ht="20.100000000000001" customHeight="1" x14ac:dyDescent="0.25">
      <c r="A102" s="15" t="s">
        <v>178</v>
      </c>
      <c r="B102" s="54">
        <f t="shared" si="6"/>
        <v>0</v>
      </c>
    </row>
    <row r="103" spans="1:2" ht="20.100000000000001" customHeight="1" x14ac:dyDescent="0.25">
      <c r="A103" s="14" t="s">
        <v>17</v>
      </c>
      <c r="B103" s="52">
        <f>SUM(B104,B107,B110)</f>
        <v>0</v>
      </c>
    </row>
    <row r="104" spans="1:2" ht="20.100000000000001" customHeight="1" x14ac:dyDescent="0.25">
      <c r="A104" s="15" t="s">
        <v>179</v>
      </c>
      <c r="B104" s="54">
        <f>SUM(B105:B106)</f>
        <v>0</v>
      </c>
    </row>
    <row r="105" spans="1:2" ht="20.100000000000001" customHeight="1" x14ac:dyDescent="0.25">
      <c r="A105" s="16" t="s">
        <v>180</v>
      </c>
      <c r="B105" s="54">
        <f>B361+B614</f>
        <v>0</v>
      </c>
    </row>
    <row r="106" spans="1:2" ht="20.100000000000001" customHeight="1" x14ac:dyDescent="0.25">
      <c r="A106" s="16" t="s">
        <v>181</v>
      </c>
      <c r="B106" s="54">
        <f>B362+B615</f>
        <v>0</v>
      </c>
    </row>
    <row r="107" spans="1:2" ht="20.100000000000001" customHeight="1" x14ac:dyDescent="0.25">
      <c r="A107" s="15" t="s">
        <v>182</v>
      </c>
      <c r="B107" s="54">
        <f>SUM(B108:B109)</f>
        <v>0</v>
      </c>
    </row>
    <row r="108" spans="1:2" ht="20.100000000000001" customHeight="1" x14ac:dyDescent="0.25">
      <c r="A108" s="16" t="s">
        <v>183</v>
      </c>
      <c r="B108" s="54">
        <f>B364+B617</f>
        <v>0</v>
      </c>
    </row>
    <row r="109" spans="1:2" ht="20.100000000000001" customHeight="1" x14ac:dyDescent="0.25">
      <c r="A109" s="16" t="s">
        <v>184</v>
      </c>
      <c r="B109" s="54">
        <f>B365+B618</f>
        <v>0</v>
      </c>
    </row>
    <row r="110" spans="1:2" ht="20.100000000000001" customHeight="1" x14ac:dyDescent="0.25">
      <c r="A110" s="15" t="s">
        <v>185</v>
      </c>
      <c r="B110" s="54">
        <f>B366+B619</f>
        <v>0</v>
      </c>
    </row>
    <row r="111" spans="1:2" ht="20.100000000000001" customHeight="1" x14ac:dyDescent="0.25">
      <c r="A111" s="14" t="s">
        <v>2</v>
      </c>
      <c r="B111" s="52">
        <f>SUM(B112,B115,B118:B137)</f>
        <v>20</v>
      </c>
    </row>
    <row r="112" spans="1:2" ht="20.100000000000001" customHeight="1" x14ac:dyDescent="0.25">
      <c r="A112" s="15" t="s">
        <v>92</v>
      </c>
      <c r="B112" s="54">
        <f>SUM(B113:B114)</f>
        <v>0</v>
      </c>
    </row>
    <row r="113" spans="1:2" ht="20.100000000000001" customHeight="1" x14ac:dyDescent="0.25">
      <c r="A113" s="16" t="s">
        <v>12</v>
      </c>
      <c r="B113" s="54">
        <f>B369+B622</f>
        <v>0</v>
      </c>
    </row>
    <row r="114" spans="1:2" ht="20.100000000000001" customHeight="1" x14ac:dyDescent="0.25">
      <c r="A114" s="16" t="s">
        <v>13</v>
      </c>
      <c r="B114" s="54">
        <f>B370+B623</f>
        <v>0</v>
      </c>
    </row>
    <row r="115" spans="1:2" ht="20.100000000000001" customHeight="1" x14ac:dyDescent="0.25">
      <c r="A115" s="15" t="s">
        <v>93</v>
      </c>
      <c r="B115" s="54">
        <f>SUM(B116:B117)</f>
        <v>20</v>
      </c>
    </row>
    <row r="116" spans="1:2" ht="20.100000000000001" customHeight="1" x14ac:dyDescent="0.25">
      <c r="A116" s="16" t="s">
        <v>12</v>
      </c>
      <c r="B116" s="53">
        <f>B372+B625</f>
        <v>20</v>
      </c>
    </row>
    <row r="117" spans="1:2" ht="20.100000000000001" customHeight="1" x14ac:dyDescent="0.25">
      <c r="A117" s="16" t="s">
        <v>13</v>
      </c>
      <c r="B117" s="53">
        <f>B373+B626</f>
        <v>0</v>
      </c>
    </row>
    <row r="118" spans="1:2" ht="20.100000000000001" customHeight="1" x14ac:dyDescent="0.25">
      <c r="A118" s="15" t="s">
        <v>186</v>
      </c>
      <c r="B118" s="53">
        <f>B374+B627</f>
        <v>0</v>
      </c>
    </row>
    <row r="119" spans="1:2" ht="20.100000000000001" customHeight="1" x14ac:dyDescent="0.25">
      <c r="A119" s="15" t="s">
        <v>187</v>
      </c>
      <c r="B119" s="53">
        <f>B375+B628</f>
        <v>0</v>
      </c>
    </row>
    <row r="120" spans="1:2" ht="20.100000000000001" customHeight="1" x14ac:dyDescent="0.25">
      <c r="A120" s="15" t="s">
        <v>188</v>
      </c>
      <c r="B120" s="53">
        <f>B376+B629</f>
        <v>0</v>
      </c>
    </row>
    <row r="121" spans="1:2" ht="20.100000000000001" customHeight="1" x14ac:dyDescent="0.25">
      <c r="A121" s="15" t="s">
        <v>189</v>
      </c>
      <c r="B121" s="53">
        <f t="shared" ref="B121:B137" si="7">B377+B630</f>
        <v>0</v>
      </c>
    </row>
    <row r="122" spans="1:2" ht="20.100000000000001" customHeight="1" x14ac:dyDescent="0.25">
      <c r="A122" s="15" t="s">
        <v>190</v>
      </c>
      <c r="B122" s="53">
        <f t="shared" si="7"/>
        <v>0</v>
      </c>
    </row>
    <row r="123" spans="1:2" ht="20.100000000000001" customHeight="1" x14ac:dyDescent="0.25">
      <c r="A123" s="15" t="s">
        <v>191</v>
      </c>
      <c r="B123" s="53">
        <f t="shared" si="7"/>
        <v>0</v>
      </c>
    </row>
    <row r="124" spans="1:2" ht="20.100000000000001" customHeight="1" x14ac:dyDescent="0.25">
      <c r="A124" s="15" t="s">
        <v>192</v>
      </c>
      <c r="B124" s="53">
        <f t="shared" si="7"/>
        <v>0</v>
      </c>
    </row>
    <row r="125" spans="1:2" ht="20.100000000000001" customHeight="1" x14ac:dyDescent="0.25">
      <c r="A125" s="15" t="s">
        <v>188</v>
      </c>
      <c r="B125" s="53">
        <f t="shared" si="7"/>
        <v>0</v>
      </c>
    </row>
    <row r="126" spans="1:2" ht="20.100000000000001" customHeight="1" x14ac:dyDescent="0.25">
      <c r="A126" s="15" t="s">
        <v>189</v>
      </c>
      <c r="B126" s="53">
        <f t="shared" si="7"/>
        <v>0</v>
      </c>
    </row>
    <row r="127" spans="1:2" ht="20.100000000000001" customHeight="1" x14ac:dyDescent="0.25">
      <c r="A127" s="15" t="s">
        <v>193</v>
      </c>
      <c r="B127" s="53">
        <f t="shared" si="7"/>
        <v>0</v>
      </c>
    </row>
    <row r="128" spans="1:2" ht="20.100000000000001" customHeight="1" x14ac:dyDescent="0.25">
      <c r="A128" s="15" t="s">
        <v>186</v>
      </c>
      <c r="B128" s="53">
        <f t="shared" si="7"/>
        <v>0</v>
      </c>
    </row>
    <row r="129" spans="1:2" ht="20.100000000000001" customHeight="1" x14ac:dyDescent="0.25">
      <c r="A129" s="15" t="s">
        <v>187</v>
      </c>
      <c r="B129" s="53">
        <f t="shared" si="7"/>
        <v>0</v>
      </c>
    </row>
    <row r="130" spans="1:2" ht="20.100000000000001" customHeight="1" x14ac:dyDescent="0.25">
      <c r="A130" s="15" t="s">
        <v>188</v>
      </c>
      <c r="B130" s="53">
        <f t="shared" si="7"/>
        <v>0</v>
      </c>
    </row>
    <row r="131" spans="1:2" ht="20.100000000000001" customHeight="1" x14ac:dyDescent="0.25">
      <c r="A131" s="15" t="s">
        <v>194</v>
      </c>
      <c r="B131" s="53">
        <f t="shared" si="7"/>
        <v>0</v>
      </c>
    </row>
    <row r="132" spans="1:2" ht="20.100000000000001" customHeight="1" x14ac:dyDescent="0.25">
      <c r="A132" s="15" t="s">
        <v>189</v>
      </c>
      <c r="B132" s="53">
        <f t="shared" si="7"/>
        <v>0</v>
      </c>
    </row>
    <row r="133" spans="1:2" ht="20.100000000000001" customHeight="1" x14ac:dyDescent="0.25">
      <c r="A133" s="15" t="s">
        <v>190</v>
      </c>
      <c r="B133" s="53">
        <f t="shared" si="7"/>
        <v>0</v>
      </c>
    </row>
    <row r="134" spans="1:2" ht="20.100000000000001" customHeight="1" x14ac:dyDescent="0.25">
      <c r="A134" s="15" t="s">
        <v>194</v>
      </c>
      <c r="B134" s="53">
        <f t="shared" si="7"/>
        <v>0</v>
      </c>
    </row>
    <row r="135" spans="1:2" ht="20.100000000000001" customHeight="1" x14ac:dyDescent="0.25">
      <c r="A135" s="15" t="s">
        <v>188</v>
      </c>
      <c r="B135" s="53">
        <f t="shared" si="7"/>
        <v>0</v>
      </c>
    </row>
    <row r="136" spans="1:2" ht="20.100000000000001" customHeight="1" x14ac:dyDescent="0.25">
      <c r="A136" s="15" t="s">
        <v>189</v>
      </c>
      <c r="B136" s="53">
        <f t="shared" si="7"/>
        <v>0</v>
      </c>
    </row>
    <row r="137" spans="1:2" ht="20.100000000000001" customHeight="1" x14ac:dyDescent="0.25">
      <c r="A137" s="15" t="s">
        <v>193</v>
      </c>
      <c r="B137" s="53">
        <f t="shared" si="7"/>
        <v>0</v>
      </c>
    </row>
    <row r="138" spans="1:2" ht="20.100000000000001" customHeight="1" x14ac:dyDescent="0.25">
      <c r="A138" s="14" t="s">
        <v>195</v>
      </c>
      <c r="B138" s="52">
        <f>SUM(B139,B142,B145)</f>
        <v>60</v>
      </c>
    </row>
    <row r="139" spans="1:2" ht="20.100000000000001" customHeight="1" x14ac:dyDescent="0.25">
      <c r="A139" s="15" t="s">
        <v>196</v>
      </c>
      <c r="B139" s="54">
        <f>SUM(B140:B141)</f>
        <v>0</v>
      </c>
    </row>
    <row r="140" spans="1:2" ht="20.100000000000001" customHeight="1" x14ac:dyDescent="0.25">
      <c r="A140" s="16" t="s">
        <v>197</v>
      </c>
      <c r="B140" s="54">
        <f>B396+B649</f>
        <v>0</v>
      </c>
    </row>
    <row r="141" spans="1:2" ht="20.100000000000001" customHeight="1" x14ac:dyDescent="0.25">
      <c r="A141" s="16" t="s">
        <v>198</v>
      </c>
      <c r="B141" s="54">
        <f>B397+B650</f>
        <v>0</v>
      </c>
    </row>
    <row r="142" spans="1:2" ht="20.100000000000001" customHeight="1" x14ac:dyDescent="0.25">
      <c r="A142" s="15" t="s">
        <v>199</v>
      </c>
      <c r="B142" s="54">
        <f>SUM(B143:B144)</f>
        <v>0</v>
      </c>
    </row>
    <row r="143" spans="1:2" ht="20.100000000000001" customHeight="1" x14ac:dyDescent="0.25">
      <c r="A143" s="16" t="s">
        <v>197</v>
      </c>
      <c r="B143" s="54">
        <f>B399+B652</f>
        <v>0</v>
      </c>
    </row>
    <row r="144" spans="1:2" ht="20.100000000000001" customHeight="1" x14ac:dyDescent="0.25">
      <c r="A144" s="16" t="s">
        <v>198</v>
      </c>
      <c r="B144" s="54">
        <f>B400+B653</f>
        <v>0</v>
      </c>
    </row>
    <row r="145" spans="1:2" ht="20.100000000000001" customHeight="1" x14ac:dyDescent="0.25">
      <c r="A145" s="15" t="s">
        <v>200</v>
      </c>
      <c r="B145" s="53">
        <f>SUM(B146:B147)</f>
        <v>60</v>
      </c>
    </row>
    <row r="146" spans="1:2" ht="20.100000000000001" customHeight="1" x14ac:dyDescent="0.25">
      <c r="A146" s="16" t="s">
        <v>197</v>
      </c>
      <c r="B146" s="54">
        <f>B402+B655</f>
        <v>60</v>
      </c>
    </row>
    <row r="147" spans="1:2" ht="20.100000000000001" customHeight="1" x14ac:dyDescent="0.25">
      <c r="A147" s="16" t="s">
        <v>198</v>
      </c>
      <c r="B147" s="54">
        <f>B403+B656</f>
        <v>0</v>
      </c>
    </row>
    <row r="148" spans="1:2" ht="20.100000000000001" customHeight="1" x14ac:dyDescent="0.25">
      <c r="A148" s="14" t="s">
        <v>201</v>
      </c>
      <c r="B148" s="52">
        <f>SUM(B149:B150)</f>
        <v>1286.0709999999999</v>
      </c>
    </row>
    <row r="149" spans="1:2" ht="20.100000000000001" customHeight="1" x14ac:dyDescent="0.25">
      <c r="A149" s="15" t="s">
        <v>4</v>
      </c>
      <c r="B149" s="54">
        <f>B405+B658</f>
        <v>0</v>
      </c>
    </row>
    <row r="150" spans="1:2" ht="20.100000000000001" customHeight="1" x14ac:dyDescent="0.25">
      <c r="A150" s="15" t="s">
        <v>202</v>
      </c>
      <c r="B150" s="54">
        <f>SUM(B151,B170)</f>
        <v>1286.0709999999999</v>
      </c>
    </row>
    <row r="151" spans="1:2" ht="20.100000000000001" customHeight="1" x14ac:dyDescent="0.25">
      <c r="A151" s="16" t="s">
        <v>203</v>
      </c>
      <c r="B151" s="54">
        <f>SUM(B152:B169)</f>
        <v>1286.0709999999999</v>
      </c>
    </row>
    <row r="152" spans="1:2" ht="30.75" customHeight="1" x14ac:dyDescent="0.25">
      <c r="A152" s="17" t="s">
        <v>204</v>
      </c>
      <c r="B152" s="54">
        <f>B408+B661</f>
        <v>0</v>
      </c>
    </row>
    <row r="153" spans="1:2" ht="20.100000000000001" customHeight="1" x14ac:dyDescent="0.25">
      <c r="A153" s="17" t="s">
        <v>205</v>
      </c>
      <c r="B153" s="54">
        <f t="shared" ref="B153:B170" si="8">B409+B662</f>
        <v>0</v>
      </c>
    </row>
    <row r="154" spans="1:2" ht="20.100000000000001" customHeight="1" x14ac:dyDescent="0.25">
      <c r="A154" s="17" t="s">
        <v>206</v>
      </c>
      <c r="B154" s="54">
        <f t="shared" si="8"/>
        <v>0</v>
      </c>
    </row>
    <row r="155" spans="1:2" ht="20.100000000000001" customHeight="1" x14ac:dyDescent="0.25">
      <c r="A155" s="17" t="s">
        <v>207</v>
      </c>
      <c r="B155" s="54">
        <f t="shared" si="8"/>
        <v>0</v>
      </c>
    </row>
    <row r="156" spans="1:2" ht="20.100000000000001" customHeight="1" x14ac:dyDescent="0.25">
      <c r="A156" s="17" t="s">
        <v>208</v>
      </c>
      <c r="B156" s="54">
        <f t="shared" si="8"/>
        <v>320</v>
      </c>
    </row>
    <row r="157" spans="1:2" ht="20.100000000000001" customHeight="1" x14ac:dyDescent="0.25">
      <c r="A157" s="17" t="s">
        <v>209</v>
      </c>
      <c r="B157" s="54">
        <f t="shared" si="8"/>
        <v>0</v>
      </c>
    </row>
    <row r="158" spans="1:2" ht="20.100000000000001" customHeight="1" x14ac:dyDescent="0.25">
      <c r="A158" s="17" t="s">
        <v>210</v>
      </c>
      <c r="B158" s="54">
        <f t="shared" si="8"/>
        <v>0</v>
      </c>
    </row>
    <row r="159" spans="1:2" ht="20.100000000000001" customHeight="1" x14ac:dyDescent="0.25">
      <c r="A159" s="17" t="s">
        <v>211</v>
      </c>
      <c r="B159" s="54">
        <f t="shared" si="8"/>
        <v>0</v>
      </c>
    </row>
    <row r="160" spans="1:2" ht="20.100000000000001" customHeight="1" x14ac:dyDescent="0.25">
      <c r="A160" s="17" t="s">
        <v>212</v>
      </c>
      <c r="B160" s="54">
        <f t="shared" si="8"/>
        <v>0</v>
      </c>
    </row>
    <row r="161" spans="1:2" ht="20.100000000000001" customHeight="1" x14ac:dyDescent="0.25">
      <c r="A161" s="17" t="s">
        <v>213</v>
      </c>
      <c r="B161" s="54">
        <f t="shared" si="8"/>
        <v>0</v>
      </c>
    </row>
    <row r="162" spans="1:2" ht="20.100000000000001" customHeight="1" x14ac:dyDescent="0.25">
      <c r="A162" s="17" t="s">
        <v>214</v>
      </c>
      <c r="B162" s="54">
        <f t="shared" si="8"/>
        <v>0</v>
      </c>
    </row>
    <row r="163" spans="1:2" ht="20.100000000000001" customHeight="1" x14ac:dyDescent="0.25">
      <c r="A163" s="17" t="s">
        <v>215</v>
      </c>
      <c r="B163" s="54">
        <f t="shared" si="8"/>
        <v>0</v>
      </c>
    </row>
    <row r="164" spans="1:2" ht="20.100000000000001" customHeight="1" x14ac:dyDescent="0.25">
      <c r="A164" s="17" t="s">
        <v>216</v>
      </c>
      <c r="B164" s="54">
        <f t="shared" si="8"/>
        <v>190</v>
      </c>
    </row>
    <row r="165" spans="1:2" ht="20.100000000000001" customHeight="1" x14ac:dyDescent="0.25">
      <c r="A165" s="17" t="s">
        <v>217</v>
      </c>
      <c r="B165" s="54">
        <f t="shared" si="8"/>
        <v>0</v>
      </c>
    </row>
    <row r="166" spans="1:2" ht="30.75" customHeight="1" x14ac:dyDescent="0.25">
      <c r="A166" s="17" t="s">
        <v>218</v>
      </c>
      <c r="B166" s="54">
        <f t="shared" si="8"/>
        <v>280</v>
      </c>
    </row>
    <row r="167" spans="1:2" ht="20.100000000000001" customHeight="1" x14ac:dyDescent="0.25">
      <c r="A167" s="17" t="s">
        <v>219</v>
      </c>
      <c r="B167" s="54">
        <f t="shared" si="8"/>
        <v>10</v>
      </c>
    </row>
    <row r="168" spans="1:2" ht="20.100000000000001" customHeight="1" x14ac:dyDescent="0.25">
      <c r="A168" s="17" t="s">
        <v>220</v>
      </c>
      <c r="B168" s="54">
        <f t="shared" si="8"/>
        <v>0</v>
      </c>
    </row>
    <row r="169" spans="1:2" ht="32.25" customHeight="1" x14ac:dyDescent="0.25">
      <c r="A169" s="17" t="s">
        <v>221</v>
      </c>
      <c r="B169" s="54">
        <f t="shared" si="8"/>
        <v>486.07100000000003</v>
      </c>
    </row>
    <row r="170" spans="1:2" ht="20.100000000000001" customHeight="1" x14ac:dyDescent="0.25">
      <c r="A170" s="16" t="s">
        <v>222</v>
      </c>
      <c r="B170" s="54">
        <f t="shared" si="8"/>
        <v>0</v>
      </c>
    </row>
    <row r="171" spans="1:2" ht="20.100000000000001" customHeight="1" x14ac:dyDescent="0.25">
      <c r="A171" s="13" t="s">
        <v>223</v>
      </c>
      <c r="B171" s="51">
        <f>SUM(B172,B218:B223)</f>
        <v>1906.5</v>
      </c>
    </row>
    <row r="172" spans="1:2" ht="20.100000000000001" customHeight="1" x14ac:dyDescent="0.25">
      <c r="A172" s="18" t="s">
        <v>26</v>
      </c>
      <c r="B172" s="54">
        <f>SUM(B173,B185,B214)</f>
        <v>1802</v>
      </c>
    </row>
    <row r="173" spans="1:2" ht="20.100000000000001" customHeight="1" x14ac:dyDescent="0.25">
      <c r="A173" s="15" t="s">
        <v>78</v>
      </c>
      <c r="B173" s="54">
        <f>SUM(B174:B184)</f>
        <v>847</v>
      </c>
    </row>
    <row r="174" spans="1:2" ht="20.100000000000001" customHeight="1" x14ac:dyDescent="0.25">
      <c r="A174" s="16" t="s">
        <v>27</v>
      </c>
      <c r="B174" s="54">
        <f>B430+B683</f>
        <v>0</v>
      </c>
    </row>
    <row r="175" spans="1:2" ht="20.100000000000001" customHeight="1" x14ac:dyDescent="0.25">
      <c r="A175" s="16" t="s">
        <v>28</v>
      </c>
      <c r="B175" s="54">
        <f>B431+B684</f>
        <v>747</v>
      </c>
    </row>
    <row r="176" spans="1:2" ht="20.100000000000001" customHeight="1" x14ac:dyDescent="0.25">
      <c r="A176" s="16" t="s">
        <v>29</v>
      </c>
      <c r="B176" s="54">
        <f t="shared" ref="B176:B184" si="9">B432+B685</f>
        <v>0</v>
      </c>
    </row>
    <row r="177" spans="1:2" ht="20.100000000000001" customHeight="1" x14ac:dyDescent="0.25">
      <c r="A177" s="16" t="s">
        <v>30</v>
      </c>
      <c r="B177" s="54">
        <f t="shared" si="9"/>
        <v>0</v>
      </c>
    </row>
    <row r="178" spans="1:2" ht="20.100000000000001" customHeight="1" x14ac:dyDescent="0.25">
      <c r="A178" s="16" t="s">
        <v>31</v>
      </c>
      <c r="B178" s="54">
        <f t="shared" si="9"/>
        <v>0</v>
      </c>
    </row>
    <row r="179" spans="1:2" ht="20.100000000000001" customHeight="1" x14ac:dyDescent="0.25">
      <c r="A179" s="16" t="s">
        <v>32</v>
      </c>
      <c r="B179" s="54">
        <f t="shared" si="9"/>
        <v>0</v>
      </c>
    </row>
    <row r="180" spans="1:2" ht="20.100000000000001" customHeight="1" x14ac:dyDescent="0.25">
      <c r="A180" s="16" t="s">
        <v>33</v>
      </c>
      <c r="B180" s="54">
        <f t="shared" si="9"/>
        <v>0</v>
      </c>
    </row>
    <row r="181" spans="1:2" ht="20.100000000000001" customHeight="1" x14ac:dyDescent="0.25">
      <c r="A181" s="16" t="s">
        <v>34</v>
      </c>
      <c r="B181" s="54">
        <f t="shared" si="9"/>
        <v>0</v>
      </c>
    </row>
    <row r="182" spans="1:2" ht="20.100000000000001" customHeight="1" x14ac:dyDescent="0.25">
      <c r="A182" s="16" t="s">
        <v>35</v>
      </c>
      <c r="B182" s="54">
        <f t="shared" si="9"/>
        <v>0</v>
      </c>
    </row>
    <row r="183" spans="1:2" ht="20.100000000000001" customHeight="1" x14ac:dyDescent="0.25">
      <c r="A183" s="16" t="s">
        <v>36</v>
      </c>
      <c r="B183" s="54">
        <f t="shared" si="9"/>
        <v>0</v>
      </c>
    </row>
    <row r="184" spans="1:2" ht="20.100000000000001" customHeight="1" x14ac:dyDescent="0.25">
      <c r="A184" s="16" t="s">
        <v>224</v>
      </c>
      <c r="B184" s="54">
        <f t="shared" si="9"/>
        <v>100</v>
      </c>
    </row>
    <row r="185" spans="1:2" ht="20.100000000000001" customHeight="1" x14ac:dyDescent="0.25">
      <c r="A185" s="15" t="s">
        <v>79</v>
      </c>
      <c r="B185" s="54">
        <f>SUM(B186,B193)</f>
        <v>805</v>
      </c>
    </row>
    <row r="186" spans="1:2" ht="20.100000000000001" customHeight="1" x14ac:dyDescent="0.25">
      <c r="A186" s="16" t="s">
        <v>37</v>
      </c>
      <c r="B186" s="54">
        <f>SUM(B187:B192)</f>
        <v>60</v>
      </c>
    </row>
    <row r="187" spans="1:2" ht="20.100000000000001" customHeight="1" x14ac:dyDescent="0.25">
      <c r="A187" s="17" t="s">
        <v>38</v>
      </c>
      <c r="B187" s="54">
        <f t="shared" ref="B187:B192" si="10">B443+B696</f>
        <v>0</v>
      </c>
    </row>
    <row r="188" spans="1:2" ht="20.100000000000001" customHeight="1" x14ac:dyDescent="0.25">
      <c r="A188" s="17" t="s">
        <v>39</v>
      </c>
      <c r="B188" s="54">
        <f t="shared" si="10"/>
        <v>0</v>
      </c>
    </row>
    <row r="189" spans="1:2" ht="20.100000000000001" customHeight="1" x14ac:dyDescent="0.25">
      <c r="A189" s="17" t="s">
        <v>40</v>
      </c>
      <c r="B189" s="54">
        <f t="shared" si="10"/>
        <v>60</v>
      </c>
    </row>
    <row r="190" spans="1:2" ht="20.100000000000001" customHeight="1" x14ac:dyDescent="0.25">
      <c r="A190" s="17" t="s">
        <v>41</v>
      </c>
      <c r="B190" s="54">
        <f t="shared" si="10"/>
        <v>0</v>
      </c>
    </row>
    <row r="191" spans="1:2" ht="20.100000000000001" customHeight="1" x14ac:dyDescent="0.25">
      <c r="A191" s="17" t="s">
        <v>42</v>
      </c>
      <c r="B191" s="54">
        <f t="shared" si="10"/>
        <v>0</v>
      </c>
    </row>
    <row r="192" spans="1:2" ht="20.100000000000001" customHeight="1" x14ac:dyDescent="0.25">
      <c r="A192" s="17" t="s">
        <v>43</v>
      </c>
      <c r="B192" s="54">
        <f t="shared" si="10"/>
        <v>0</v>
      </c>
    </row>
    <row r="193" spans="1:2" ht="20.100000000000001" customHeight="1" x14ac:dyDescent="0.25">
      <c r="A193" s="16" t="s">
        <v>44</v>
      </c>
      <c r="B193" s="54">
        <f>SUM(B194:B213)</f>
        <v>745</v>
      </c>
    </row>
    <row r="194" spans="1:2" ht="20.100000000000001" customHeight="1" x14ac:dyDescent="0.25">
      <c r="A194" s="17" t="s">
        <v>45</v>
      </c>
      <c r="B194" s="54">
        <f>B450+B703</f>
        <v>0</v>
      </c>
    </row>
    <row r="195" spans="1:2" ht="20.100000000000001" customHeight="1" x14ac:dyDescent="0.25">
      <c r="A195" s="17" t="s">
        <v>46</v>
      </c>
      <c r="B195" s="54">
        <f t="shared" ref="B195:B213" si="11">B451+B704</f>
        <v>0</v>
      </c>
    </row>
    <row r="196" spans="1:2" ht="20.100000000000001" customHeight="1" x14ac:dyDescent="0.25">
      <c r="A196" s="17" t="s">
        <v>47</v>
      </c>
      <c r="B196" s="54">
        <f t="shared" si="11"/>
        <v>85</v>
      </c>
    </row>
    <row r="197" spans="1:2" ht="20.100000000000001" customHeight="1" x14ac:dyDescent="0.25">
      <c r="A197" s="17" t="s">
        <v>48</v>
      </c>
      <c r="B197" s="54">
        <f t="shared" si="11"/>
        <v>0</v>
      </c>
    </row>
    <row r="198" spans="1:2" ht="20.100000000000001" customHeight="1" x14ac:dyDescent="0.25">
      <c r="A198" s="17" t="s">
        <v>49</v>
      </c>
      <c r="B198" s="54">
        <f t="shared" si="11"/>
        <v>10</v>
      </c>
    </row>
    <row r="199" spans="1:2" ht="20.100000000000001" customHeight="1" x14ac:dyDescent="0.25">
      <c r="A199" s="17" t="s">
        <v>50</v>
      </c>
      <c r="B199" s="54">
        <f t="shared" si="11"/>
        <v>8</v>
      </c>
    </row>
    <row r="200" spans="1:2" ht="20.100000000000001" customHeight="1" x14ac:dyDescent="0.25">
      <c r="A200" s="17" t="s">
        <v>51</v>
      </c>
      <c r="B200" s="54">
        <f t="shared" si="11"/>
        <v>0</v>
      </c>
    </row>
    <row r="201" spans="1:2" ht="20.100000000000001" customHeight="1" x14ac:dyDescent="0.25">
      <c r="A201" s="17" t="s">
        <v>52</v>
      </c>
      <c r="B201" s="54">
        <f t="shared" si="11"/>
        <v>10</v>
      </c>
    </row>
    <row r="202" spans="1:2" ht="20.100000000000001" customHeight="1" x14ac:dyDescent="0.25">
      <c r="A202" s="17" t="s">
        <v>53</v>
      </c>
      <c r="B202" s="54">
        <f t="shared" si="11"/>
        <v>70</v>
      </c>
    </row>
    <row r="203" spans="1:2" ht="20.100000000000001" customHeight="1" x14ac:dyDescent="0.25">
      <c r="A203" s="17" t="s">
        <v>54</v>
      </c>
      <c r="B203" s="54">
        <f t="shared" si="11"/>
        <v>0</v>
      </c>
    </row>
    <row r="204" spans="1:2" ht="20.100000000000001" customHeight="1" x14ac:dyDescent="0.25">
      <c r="A204" s="17" t="s">
        <v>55</v>
      </c>
      <c r="B204" s="54">
        <f t="shared" si="11"/>
        <v>0</v>
      </c>
    </row>
    <row r="205" spans="1:2" ht="20.100000000000001" customHeight="1" x14ac:dyDescent="0.25">
      <c r="A205" s="17" t="s">
        <v>56</v>
      </c>
      <c r="B205" s="54">
        <f t="shared" si="11"/>
        <v>100</v>
      </c>
    </row>
    <row r="206" spans="1:2" ht="20.100000000000001" customHeight="1" x14ac:dyDescent="0.25">
      <c r="A206" s="17" t="s">
        <v>57</v>
      </c>
      <c r="B206" s="54">
        <f t="shared" si="11"/>
        <v>0</v>
      </c>
    </row>
    <row r="207" spans="1:2" ht="20.100000000000001" customHeight="1" x14ac:dyDescent="0.25">
      <c r="A207" s="17" t="s">
        <v>58</v>
      </c>
      <c r="B207" s="54">
        <f t="shared" si="11"/>
        <v>0</v>
      </c>
    </row>
    <row r="208" spans="1:2" ht="20.100000000000001" customHeight="1" x14ac:dyDescent="0.25">
      <c r="A208" s="17" t="s">
        <v>59</v>
      </c>
      <c r="B208" s="54">
        <f t="shared" si="11"/>
        <v>0</v>
      </c>
    </row>
    <row r="209" spans="1:2" ht="20.100000000000001" customHeight="1" x14ac:dyDescent="0.25">
      <c r="A209" s="17" t="s">
        <v>60</v>
      </c>
      <c r="B209" s="54">
        <f t="shared" si="11"/>
        <v>0</v>
      </c>
    </row>
    <row r="210" spans="1:2" ht="20.100000000000001" customHeight="1" x14ac:dyDescent="0.25">
      <c r="A210" s="17" t="s">
        <v>61</v>
      </c>
      <c r="B210" s="54">
        <f t="shared" si="11"/>
        <v>0</v>
      </c>
    </row>
    <row r="211" spans="1:2" ht="33.75" customHeight="1" x14ac:dyDescent="0.25">
      <c r="A211" s="17" t="s">
        <v>62</v>
      </c>
      <c r="B211" s="54">
        <f t="shared" si="11"/>
        <v>0</v>
      </c>
    </row>
    <row r="212" spans="1:2" ht="20.100000000000001" customHeight="1" x14ac:dyDescent="0.25">
      <c r="A212" s="17" t="s">
        <v>63</v>
      </c>
      <c r="B212" s="54">
        <f t="shared" si="11"/>
        <v>0</v>
      </c>
    </row>
    <row r="213" spans="1:2" ht="31.5" customHeight="1" x14ac:dyDescent="0.25">
      <c r="A213" s="17" t="s">
        <v>64</v>
      </c>
      <c r="B213" s="54">
        <f t="shared" si="11"/>
        <v>462</v>
      </c>
    </row>
    <row r="214" spans="1:2" ht="20.100000000000001" customHeight="1" x14ac:dyDescent="0.25">
      <c r="A214" s="15" t="s">
        <v>65</v>
      </c>
      <c r="B214" s="70">
        <f>SUM(B215:B217)</f>
        <v>150</v>
      </c>
    </row>
    <row r="215" spans="1:2" ht="20.100000000000001" customHeight="1" x14ac:dyDescent="0.25">
      <c r="A215" s="16" t="s">
        <v>225</v>
      </c>
      <c r="B215" s="70">
        <f>B471+B724</f>
        <v>0</v>
      </c>
    </row>
    <row r="216" spans="1:2" ht="20.100000000000001" customHeight="1" x14ac:dyDescent="0.25">
      <c r="A216" s="16" t="s">
        <v>226</v>
      </c>
      <c r="B216" s="70">
        <f t="shared" ref="B216:B222" si="12">B472+B725</f>
        <v>150</v>
      </c>
    </row>
    <row r="217" spans="1:2" ht="30.75" customHeight="1" x14ac:dyDescent="0.25">
      <c r="A217" s="16" t="s">
        <v>227</v>
      </c>
      <c r="B217" s="70">
        <f t="shared" si="12"/>
        <v>0</v>
      </c>
    </row>
    <row r="218" spans="1:2" ht="20.100000000000001" customHeight="1" x14ac:dyDescent="0.25">
      <c r="A218" s="18" t="s">
        <v>66</v>
      </c>
      <c r="B218" s="70">
        <f t="shared" si="12"/>
        <v>0</v>
      </c>
    </row>
    <row r="219" spans="1:2" ht="20.100000000000001" customHeight="1" x14ac:dyDescent="0.25">
      <c r="A219" s="18" t="s">
        <v>67</v>
      </c>
      <c r="B219" s="70">
        <f t="shared" si="12"/>
        <v>0</v>
      </c>
    </row>
    <row r="220" spans="1:2" ht="20.100000000000001" customHeight="1" x14ac:dyDescent="0.25">
      <c r="A220" s="18" t="s">
        <v>68</v>
      </c>
      <c r="B220" s="70">
        <f t="shared" si="12"/>
        <v>0</v>
      </c>
    </row>
    <row r="221" spans="1:2" ht="20.100000000000001" customHeight="1" x14ac:dyDescent="0.25">
      <c r="A221" s="18" t="s">
        <v>69</v>
      </c>
      <c r="B221" s="70">
        <f t="shared" si="12"/>
        <v>0</v>
      </c>
    </row>
    <row r="222" spans="1:2" ht="20.100000000000001" customHeight="1" x14ac:dyDescent="0.25">
      <c r="A222" s="18" t="s">
        <v>70</v>
      </c>
      <c r="B222" s="70">
        <f t="shared" si="12"/>
        <v>0</v>
      </c>
    </row>
    <row r="223" spans="1:2" ht="20.100000000000001" customHeight="1" x14ac:dyDescent="0.25">
      <c r="A223" s="18" t="s">
        <v>80</v>
      </c>
      <c r="B223" s="54">
        <f>B224+B225+B226+B227+B228+B229</f>
        <v>104.5</v>
      </c>
    </row>
    <row r="224" spans="1:2" ht="20.100000000000001" customHeight="1" x14ac:dyDescent="0.25">
      <c r="A224" s="15" t="s">
        <v>71</v>
      </c>
      <c r="B224" s="54">
        <f t="shared" ref="B224:B229" si="13">B480+B733</f>
        <v>0</v>
      </c>
    </row>
    <row r="225" spans="1:2" ht="20.100000000000001" customHeight="1" x14ac:dyDescent="0.25">
      <c r="A225" s="15" t="s">
        <v>72</v>
      </c>
      <c r="B225" s="54">
        <f t="shared" si="13"/>
        <v>0</v>
      </c>
    </row>
    <row r="226" spans="1:2" ht="20.100000000000001" customHeight="1" x14ac:dyDescent="0.25">
      <c r="A226" s="15" t="s">
        <v>73</v>
      </c>
      <c r="B226" s="54">
        <f t="shared" si="13"/>
        <v>0</v>
      </c>
    </row>
    <row r="227" spans="1:2" ht="20.100000000000001" customHeight="1" x14ac:dyDescent="0.25">
      <c r="A227" s="15" t="s">
        <v>228</v>
      </c>
      <c r="B227" s="54">
        <f t="shared" si="13"/>
        <v>0</v>
      </c>
    </row>
    <row r="228" spans="1:2" ht="20.100000000000001" customHeight="1" x14ac:dyDescent="0.25">
      <c r="A228" s="15" t="s">
        <v>229</v>
      </c>
      <c r="B228" s="54">
        <f t="shared" si="13"/>
        <v>0</v>
      </c>
    </row>
    <row r="229" spans="1:2" ht="30" customHeight="1" x14ac:dyDescent="0.25">
      <c r="A229" s="15" t="s">
        <v>925</v>
      </c>
      <c r="B229" s="54">
        <f t="shared" si="13"/>
        <v>104.5</v>
      </c>
    </row>
    <row r="230" spans="1:2" ht="20.100000000000001" customHeight="1" x14ac:dyDescent="0.25">
      <c r="A230" s="13" t="s">
        <v>230</v>
      </c>
      <c r="B230" s="51">
        <f>SUM(B231,B239)</f>
        <v>0</v>
      </c>
    </row>
    <row r="231" spans="1:2" ht="20.100000000000001" customHeight="1" x14ac:dyDescent="0.25">
      <c r="A231" s="18" t="s">
        <v>231</v>
      </c>
      <c r="B231" s="54">
        <f>SUM(B232:B238)</f>
        <v>0</v>
      </c>
    </row>
    <row r="232" spans="1:2" ht="20.100000000000001" customHeight="1" x14ac:dyDescent="0.25">
      <c r="A232" s="15" t="s">
        <v>232</v>
      </c>
      <c r="B232" s="54">
        <f>B488+B741</f>
        <v>0</v>
      </c>
    </row>
    <row r="233" spans="1:2" ht="20.100000000000001" customHeight="1" x14ac:dyDescent="0.25">
      <c r="A233" s="15" t="s">
        <v>233</v>
      </c>
      <c r="B233" s="54">
        <f t="shared" ref="B233:B238" si="14">B489+B742</f>
        <v>0</v>
      </c>
    </row>
    <row r="234" spans="1:2" ht="20.100000000000001" customHeight="1" x14ac:dyDescent="0.25">
      <c r="A234" s="15" t="s">
        <v>234</v>
      </c>
      <c r="B234" s="54">
        <f t="shared" si="14"/>
        <v>0</v>
      </c>
    </row>
    <row r="235" spans="1:2" ht="20.100000000000001" customHeight="1" x14ac:dyDescent="0.25">
      <c r="A235" s="15" t="s">
        <v>235</v>
      </c>
      <c r="B235" s="54">
        <f t="shared" si="14"/>
        <v>0</v>
      </c>
    </row>
    <row r="236" spans="1:2" ht="20.100000000000001" customHeight="1" x14ac:dyDescent="0.25">
      <c r="A236" s="15" t="s">
        <v>236</v>
      </c>
      <c r="B236" s="54">
        <f t="shared" si="14"/>
        <v>0</v>
      </c>
    </row>
    <row r="237" spans="1:2" ht="20.100000000000001" customHeight="1" x14ac:dyDescent="0.25">
      <c r="A237" s="15" t="s">
        <v>77</v>
      </c>
      <c r="B237" s="54">
        <f t="shared" si="14"/>
        <v>0</v>
      </c>
    </row>
    <row r="238" spans="1:2" ht="20.100000000000001" customHeight="1" x14ac:dyDescent="0.25">
      <c r="A238" s="15" t="s">
        <v>237</v>
      </c>
      <c r="B238" s="54">
        <f t="shared" si="14"/>
        <v>0</v>
      </c>
    </row>
    <row r="239" spans="1:2" ht="20.100000000000001" customHeight="1" x14ac:dyDescent="0.25">
      <c r="A239" s="18" t="s">
        <v>238</v>
      </c>
      <c r="B239" s="54">
        <f>SUM(B240:B247)</f>
        <v>0</v>
      </c>
    </row>
    <row r="240" spans="1:2" ht="20.100000000000001" customHeight="1" x14ac:dyDescent="0.25">
      <c r="A240" s="15" t="s">
        <v>239</v>
      </c>
      <c r="B240" s="54">
        <f>B496+B749</f>
        <v>0</v>
      </c>
    </row>
    <row r="241" spans="1:2" ht="20.100000000000001" customHeight="1" x14ac:dyDescent="0.25">
      <c r="A241" s="15" t="s">
        <v>232</v>
      </c>
      <c r="B241" s="54">
        <f t="shared" ref="B241:B247" si="15">B497+B750</f>
        <v>0</v>
      </c>
    </row>
    <row r="242" spans="1:2" ht="20.100000000000001" customHeight="1" x14ac:dyDescent="0.25">
      <c r="A242" s="15" t="s">
        <v>233</v>
      </c>
      <c r="B242" s="54">
        <f t="shared" si="15"/>
        <v>0</v>
      </c>
    </row>
    <row r="243" spans="1:2" ht="20.100000000000001" customHeight="1" x14ac:dyDescent="0.25">
      <c r="A243" s="15" t="s">
        <v>76</v>
      </c>
      <c r="B243" s="54">
        <f t="shared" si="15"/>
        <v>0</v>
      </c>
    </row>
    <row r="244" spans="1:2" ht="20.100000000000001" customHeight="1" x14ac:dyDescent="0.25">
      <c r="A244" s="15" t="s">
        <v>235</v>
      </c>
      <c r="B244" s="54">
        <f t="shared" si="15"/>
        <v>0</v>
      </c>
    </row>
    <row r="245" spans="1:2" ht="20.100000000000001" customHeight="1" x14ac:dyDescent="0.25">
      <c r="A245" s="15" t="s">
        <v>236</v>
      </c>
      <c r="B245" s="54">
        <f t="shared" si="15"/>
        <v>0</v>
      </c>
    </row>
    <row r="246" spans="1:2" ht="20.100000000000001" customHeight="1" x14ac:dyDescent="0.25">
      <c r="A246" s="15" t="s">
        <v>77</v>
      </c>
      <c r="B246" s="54">
        <f t="shared" si="15"/>
        <v>0</v>
      </c>
    </row>
    <row r="247" spans="1:2" ht="20.100000000000001" customHeight="1" x14ac:dyDescent="0.25">
      <c r="A247" s="15" t="s">
        <v>237</v>
      </c>
      <c r="B247" s="54">
        <f t="shared" si="15"/>
        <v>0</v>
      </c>
    </row>
    <row r="248" spans="1:2" ht="20.100000000000001" customHeight="1" x14ac:dyDescent="0.25">
      <c r="A248" s="13" t="s">
        <v>240</v>
      </c>
      <c r="B248" s="51">
        <f>SUM(B249,B257)</f>
        <v>0</v>
      </c>
    </row>
    <row r="249" spans="1:2" ht="20.100000000000001" customHeight="1" x14ac:dyDescent="0.25">
      <c r="A249" s="18" t="s">
        <v>241</v>
      </c>
      <c r="B249" s="54">
        <f>SUM(B250:B256)</f>
        <v>0</v>
      </c>
    </row>
    <row r="250" spans="1:2" ht="20.100000000000001" customHeight="1" x14ac:dyDescent="0.25">
      <c r="A250" s="15" t="s">
        <v>232</v>
      </c>
      <c r="B250" s="54">
        <f>B506+B759</f>
        <v>0</v>
      </c>
    </row>
    <row r="251" spans="1:2" ht="20.100000000000001" customHeight="1" x14ac:dyDescent="0.25">
      <c r="A251" s="15" t="s">
        <v>75</v>
      </c>
      <c r="B251" s="54">
        <f t="shared" ref="B251:B264" si="16">B507+B760</f>
        <v>0</v>
      </c>
    </row>
    <row r="252" spans="1:2" ht="20.100000000000001" customHeight="1" x14ac:dyDescent="0.25">
      <c r="A252" s="15" t="s">
        <v>76</v>
      </c>
      <c r="B252" s="54">
        <f t="shared" si="16"/>
        <v>0</v>
      </c>
    </row>
    <row r="253" spans="1:2" ht="20.100000000000001" customHeight="1" x14ac:dyDescent="0.25">
      <c r="A253" s="15" t="s">
        <v>235</v>
      </c>
      <c r="B253" s="54">
        <f t="shared" si="16"/>
        <v>0</v>
      </c>
    </row>
    <row r="254" spans="1:2" ht="20.100000000000001" customHeight="1" x14ac:dyDescent="0.25">
      <c r="A254" s="15" t="s">
        <v>236</v>
      </c>
      <c r="B254" s="54">
        <f t="shared" si="16"/>
        <v>0</v>
      </c>
    </row>
    <row r="255" spans="1:2" ht="20.100000000000001" customHeight="1" x14ac:dyDescent="0.25">
      <c r="A255" s="15" t="s">
        <v>77</v>
      </c>
      <c r="B255" s="54">
        <f t="shared" si="16"/>
        <v>0</v>
      </c>
    </row>
    <row r="256" spans="1:2" ht="20.100000000000001" customHeight="1" x14ac:dyDescent="0.25">
      <c r="A256" s="15" t="s">
        <v>242</v>
      </c>
      <c r="B256" s="54">
        <f t="shared" si="16"/>
        <v>0</v>
      </c>
    </row>
    <row r="257" spans="1:2" ht="20.100000000000001" customHeight="1" x14ac:dyDescent="0.25">
      <c r="A257" s="18" t="s">
        <v>243</v>
      </c>
      <c r="B257" s="54">
        <f t="shared" si="16"/>
        <v>0</v>
      </c>
    </row>
    <row r="258" spans="1:2" ht="20.100000000000001" customHeight="1" x14ac:dyDescent="0.25">
      <c r="A258" s="15" t="s">
        <v>74</v>
      </c>
      <c r="B258" s="54">
        <f t="shared" si="16"/>
        <v>0</v>
      </c>
    </row>
    <row r="259" spans="1:2" ht="20.100000000000001" customHeight="1" x14ac:dyDescent="0.25">
      <c r="A259" s="15" t="s">
        <v>75</v>
      </c>
      <c r="B259" s="54">
        <f t="shared" si="16"/>
        <v>0</v>
      </c>
    </row>
    <row r="260" spans="1:2" ht="20.100000000000001" customHeight="1" x14ac:dyDescent="0.25">
      <c r="A260" s="15" t="s">
        <v>76</v>
      </c>
      <c r="B260" s="54">
        <f t="shared" si="16"/>
        <v>0</v>
      </c>
    </row>
    <row r="261" spans="1:2" ht="20.100000000000001" customHeight="1" x14ac:dyDescent="0.25">
      <c r="A261" s="15" t="s">
        <v>235</v>
      </c>
      <c r="B261" s="54">
        <f t="shared" si="16"/>
        <v>0</v>
      </c>
    </row>
    <row r="262" spans="1:2" ht="20.100000000000001" customHeight="1" x14ac:dyDescent="0.25">
      <c r="A262" s="15" t="s">
        <v>244</v>
      </c>
      <c r="B262" s="54">
        <f t="shared" si="16"/>
        <v>0</v>
      </c>
    </row>
    <row r="263" spans="1:2" ht="20.100000000000001" customHeight="1" x14ac:dyDescent="0.25">
      <c r="A263" s="15" t="s">
        <v>77</v>
      </c>
      <c r="B263" s="54">
        <f t="shared" si="16"/>
        <v>0</v>
      </c>
    </row>
    <row r="264" spans="1:2" ht="20.100000000000001" customHeight="1" x14ac:dyDescent="0.25">
      <c r="A264" s="15" t="s">
        <v>242</v>
      </c>
      <c r="B264" s="54">
        <f t="shared" si="16"/>
        <v>0</v>
      </c>
    </row>
    <row r="265" spans="1:2" ht="20.100000000000001" customHeight="1" x14ac:dyDescent="0.25">
      <c r="A265" s="11" t="s">
        <v>23</v>
      </c>
      <c r="B265" s="50">
        <f>B11-B13</f>
        <v>0</v>
      </c>
    </row>
    <row r="266" spans="1:2" ht="20.100000000000001" customHeight="1" x14ac:dyDescent="0.25">
      <c r="A266" s="19"/>
      <c r="B266" s="55"/>
    </row>
    <row r="267" spans="1:2" ht="20.100000000000001" customHeight="1" x14ac:dyDescent="0.25">
      <c r="A267" s="20" t="s">
        <v>24</v>
      </c>
      <c r="B267" s="56">
        <f>B10+B265</f>
        <v>3259.7539999999999</v>
      </c>
    </row>
    <row r="268" spans="1:2" ht="20.100000000000001" customHeight="1" x14ac:dyDescent="0.25">
      <c r="A268" s="107" t="s">
        <v>927</v>
      </c>
      <c r="B268" s="107"/>
    </row>
    <row r="269" spans="1:2" ht="20.100000000000001" customHeight="1" x14ac:dyDescent="0.25">
      <c r="A269" s="88" t="s">
        <v>22</v>
      </c>
      <c r="B269" s="89">
        <f>B270+B427+B486+B504</f>
        <v>20660</v>
      </c>
    </row>
    <row r="270" spans="1:2" ht="20.100000000000001" customHeight="1" x14ac:dyDescent="0.25">
      <c r="A270" s="90" t="s">
        <v>15</v>
      </c>
      <c r="B270" s="91">
        <f>SUM(B271,B282,B350:B351,B359,B367,B394,B404)</f>
        <v>18775</v>
      </c>
    </row>
    <row r="271" spans="1:2" ht="20.100000000000001" customHeight="1" x14ac:dyDescent="0.25">
      <c r="A271" s="92" t="s">
        <v>98</v>
      </c>
      <c r="B271" s="93">
        <f>SUM(B272,B281)</f>
        <v>9500</v>
      </c>
    </row>
    <row r="272" spans="1:2" ht="20.100000000000001" customHeight="1" x14ac:dyDescent="0.25">
      <c r="A272" s="94" t="s">
        <v>99</v>
      </c>
      <c r="B272" s="95">
        <f>SUM(B273,B280)</f>
        <v>9500</v>
      </c>
    </row>
    <row r="273" spans="1:2" ht="20.100000000000001" customHeight="1" x14ac:dyDescent="0.25">
      <c r="A273" s="96" t="s">
        <v>100</v>
      </c>
      <c r="B273" s="95">
        <f>SUM(B274:B279)</f>
        <v>9500</v>
      </c>
    </row>
    <row r="274" spans="1:2" ht="20.100000000000001" customHeight="1" x14ac:dyDescent="0.25">
      <c r="A274" s="97" t="s">
        <v>101</v>
      </c>
      <c r="B274" s="95">
        <v>8900</v>
      </c>
    </row>
    <row r="275" spans="1:2" ht="20.100000000000001" customHeight="1" x14ac:dyDescent="0.25">
      <c r="A275" s="97" t="s">
        <v>102</v>
      </c>
      <c r="B275" s="95">
        <v>0</v>
      </c>
    </row>
    <row r="276" spans="1:2" ht="20.100000000000001" customHeight="1" x14ac:dyDescent="0.25">
      <c r="A276" s="97" t="s">
        <v>103</v>
      </c>
      <c r="B276" s="95">
        <v>350</v>
      </c>
    </row>
    <row r="277" spans="1:2" ht="20.100000000000001" customHeight="1" x14ac:dyDescent="0.25">
      <c r="A277" s="97" t="s">
        <v>104</v>
      </c>
      <c r="B277" s="95">
        <v>250</v>
      </c>
    </row>
    <row r="278" spans="1:2" ht="20.100000000000001" customHeight="1" x14ac:dyDescent="0.25">
      <c r="A278" s="97" t="s">
        <v>105</v>
      </c>
      <c r="B278" s="95">
        <v>0</v>
      </c>
    </row>
    <row r="279" spans="1:2" ht="20.100000000000001" customHeight="1" x14ac:dyDescent="0.25">
      <c r="A279" s="97" t="s">
        <v>106</v>
      </c>
      <c r="B279" s="95">
        <v>0</v>
      </c>
    </row>
    <row r="280" spans="1:2" ht="20.100000000000001" customHeight="1" x14ac:dyDescent="0.25">
      <c r="A280" s="96" t="s">
        <v>107</v>
      </c>
      <c r="B280" s="95">
        <v>0</v>
      </c>
    </row>
    <row r="281" spans="1:2" ht="20.100000000000001" customHeight="1" x14ac:dyDescent="0.25">
      <c r="A281" s="98" t="s">
        <v>108</v>
      </c>
      <c r="B281" s="99">
        <v>0</v>
      </c>
    </row>
    <row r="282" spans="1:2" ht="20.100000000000001" customHeight="1" x14ac:dyDescent="0.25">
      <c r="A282" s="92" t="s">
        <v>109</v>
      </c>
      <c r="B282" s="93">
        <f>SUM(B283:B284,B287,B323:B327,B334:B335)</f>
        <v>8055</v>
      </c>
    </row>
    <row r="283" spans="1:2" ht="20.100000000000001" customHeight="1" x14ac:dyDescent="0.25">
      <c r="A283" s="94" t="s">
        <v>110</v>
      </c>
      <c r="B283" s="95">
        <v>4900</v>
      </c>
    </row>
    <row r="284" spans="1:2" ht="20.100000000000001" customHeight="1" x14ac:dyDescent="0.25">
      <c r="A284" s="94" t="s">
        <v>111</v>
      </c>
      <c r="B284" s="95">
        <f>SUM(B285:B286)</f>
        <v>265</v>
      </c>
    </row>
    <row r="285" spans="1:2" ht="20.100000000000001" customHeight="1" x14ac:dyDescent="0.25">
      <c r="A285" s="96" t="s">
        <v>112</v>
      </c>
      <c r="B285" s="95">
        <v>45</v>
      </c>
    </row>
    <row r="286" spans="1:2" ht="20.100000000000001" customHeight="1" x14ac:dyDescent="0.25">
      <c r="A286" s="96" t="s">
        <v>113</v>
      </c>
      <c r="B286" s="95">
        <v>220</v>
      </c>
    </row>
    <row r="287" spans="1:2" ht="20.100000000000001" customHeight="1" x14ac:dyDescent="0.25">
      <c r="A287" s="94" t="s">
        <v>114</v>
      </c>
      <c r="B287" s="95">
        <f>SUM(B288:B291,B303,B307:B313,B321:B322)</f>
        <v>1802</v>
      </c>
    </row>
    <row r="288" spans="1:2" ht="45" customHeight="1" x14ac:dyDescent="0.25">
      <c r="A288" s="96" t="s">
        <v>115</v>
      </c>
      <c r="B288" s="95">
        <v>100</v>
      </c>
    </row>
    <row r="289" spans="1:2" ht="20.100000000000001" customHeight="1" x14ac:dyDescent="0.25">
      <c r="A289" s="96" t="s">
        <v>116</v>
      </c>
      <c r="B289" s="95">
        <v>15</v>
      </c>
    </row>
    <row r="290" spans="1:2" ht="29.25" customHeight="1" x14ac:dyDescent="0.25">
      <c r="A290" s="96" t="s">
        <v>117</v>
      </c>
      <c r="B290" s="95">
        <v>60</v>
      </c>
    </row>
    <row r="291" spans="1:2" ht="32.25" customHeight="1" x14ac:dyDescent="0.25">
      <c r="A291" s="96" t="s">
        <v>118</v>
      </c>
      <c r="B291" s="95">
        <f>SUM(B292:B302)</f>
        <v>145</v>
      </c>
    </row>
    <row r="292" spans="1:2" ht="20.100000000000001" customHeight="1" x14ac:dyDescent="0.25">
      <c r="A292" s="97" t="s">
        <v>45</v>
      </c>
      <c r="B292" s="95">
        <v>0</v>
      </c>
    </row>
    <row r="293" spans="1:2" ht="20.100000000000001" customHeight="1" x14ac:dyDescent="0.25">
      <c r="A293" s="97" t="s">
        <v>46</v>
      </c>
      <c r="B293" s="95">
        <v>1</v>
      </c>
    </row>
    <row r="294" spans="1:2" ht="20.100000000000001" customHeight="1" x14ac:dyDescent="0.25">
      <c r="A294" s="97" t="s">
        <v>119</v>
      </c>
      <c r="B294" s="95">
        <v>16.920000000000002</v>
      </c>
    </row>
    <row r="295" spans="1:2" ht="20.100000000000001" customHeight="1" x14ac:dyDescent="0.25">
      <c r="A295" s="97" t="s">
        <v>120</v>
      </c>
      <c r="B295" s="95">
        <v>0</v>
      </c>
    </row>
    <row r="296" spans="1:2" ht="20.100000000000001" customHeight="1" x14ac:dyDescent="0.25">
      <c r="A296" s="97" t="s">
        <v>121</v>
      </c>
      <c r="B296" s="95">
        <v>75</v>
      </c>
    </row>
    <row r="297" spans="1:2" ht="20.100000000000001" customHeight="1" x14ac:dyDescent="0.25">
      <c r="A297" s="97" t="s">
        <v>122</v>
      </c>
      <c r="B297" s="95">
        <v>10</v>
      </c>
    </row>
    <row r="298" spans="1:2" ht="20.100000000000001" customHeight="1" x14ac:dyDescent="0.25">
      <c r="A298" s="97" t="s">
        <v>48</v>
      </c>
      <c r="B298" s="95">
        <v>0</v>
      </c>
    </row>
    <row r="299" spans="1:2" ht="20.100000000000001" customHeight="1" x14ac:dyDescent="0.25">
      <c r="A299" s="97" t="s">
        <v>54</v>
      </c>
      <c r="B299" s="95">
        <v>4.5</v>
      </c>
    </row>
    <row r="300" spans="1:2" ht="20.100000000000001" customHeight="1" x14ac:dyDescent="0.25">
      <c r="A300" s="97" t="s">
        <v>55</v>
      </c>
      <c r="B300" s="95">
        <v>0</v>
      </c>
    </row>
    <row r="301" spans="1:2" ht="20.25" customHeight="1" x14ac:dyDescent="0.25">
      <c r="A301" s="97" t="s">
        <v>123</v>
      </c>
      <c r="B301" s="95">
        <v>10</v>
      </c>
    </row>
    <row r="302" spans="1:2" ht="30.75" customHeight="1" x14ac:dyDescent="0.25">
      <c r="A302" s="97" t="s">
        <v>124</v>
      </c>
      <c r="B302" s="95">
        <v>27.58</v>
      </c>
    </row>
    <row r="303" spans="1:2" ht="20.100000000000001" customHeight="1" x14ac:dyDescent="0.25">
      <c r="A303" s="96" t="s">
        <v>125</v>
      </c>
      <c r="B303" s="95">
        <f>SUM(B304:B306)</f>
        <v>210</v>
      </c>
    </row>
    <row r="304" spans="1:2" ht="20.100000000000001" customHeight="1" x14ac:dyDescent="0.25">
      <c r="A304" s="97" t="s">
        <v>126</v>
      </c>
      <c r="B304" s="95">
        <v>58</v>
      </c>
    </row>
    <row r="305" spans="1:2" ht="20.100000000000001" customHeight="1" x14ac:dyDescent="0.25">
      <c r="A305" s="97" t="s">
        <v>59</v>
      </c>
      <c r="B305" s="95">
        <v>2</v>
      </c>
    </row>
    <row r="306" spans="1:2" ht="28.5" customHeight="1" x14ac:dyDescent="0.25">
      <c r="A306" s="97" t="s">
        <v>127</v>
      </c>
      <c r="B306" s="95">
        <v>150</v>
      </c>
    </row>
    <row r="307" spans="1:2" ht="20.100000000000001" customHeight="1" x14ac:dyDescent="0.25">
      <c r="A307" s="96" t="s">
        <v>128</v>
      </c>
      <c r="B307" s="95">
        <v>340</v>
      </c>
    </row>
    <row r="308" spans="1:2" ht="20.100000000000001" customHeight="1" x14ac:dyDescent="0.25">
      <c r="A308" s="96" t="s">
        <v>129</v>
      </c>
      <c r="B308" s="100">
        <v>40</v>
      </c>
    </row>
    <row r="309" spans="1:2" ht="31.5" customHeight="1" x14ac:dyDescent="0.25">
      <c r="A309" s="96" t="s">
        <v>130</v>
      </c>
      <c r="B309" s="100">
        <v>320</v>
      </c>
    </row>
    <row r="310" spans="1:2" ht="33.75" customHeight="1" x14ac:dyDescent="0.25">
      <c r="A310" s="96" t="s">
        <v>131</v>
      </c>
      <c r="B310" s="100">
        <v>80</v>
      </c>
    </row>
    <row r="311" spans="1:2" ht="20.100000000000001" customHeight="1" x14ac:dyDescent="0.25">
      <c r="A311" s="96" t="s">
        <v>132</v>
      </c>
      <c r="B311" s="100">
        <v>40</v>
      </c>
    </row>
    <row r="312" spans="1:2" ht="20.100000000000001" customHeight="1" x14ac:dyDescent="0.25">
      <c r="A312" s="96" t="s">
        <v>133</v>
      </c>
      <c r="B312" s="100">
        <v>2</v>
      </c>
    </row>
    <row r="313" spans="1:2" ht="20.100000000000001" customHeight="1" x14ac:dyDescent="0.25">
      <c r="A313" s="96" t="s">
        <v>134</v>
      </c>
      <c r="B313" s="95">
        <f>SUM(B314:B320)</f>
        <v>449.99999999999994</v>
      </c>
    </row>
    <row r="314" spans="1:2" ht="20.100000000000001" customHeight="1" x14ac:dyDescent="0.25">
      <c r="A314" s="97" t="s">
        <v>135</v>
      </c>
      <c r="B314" s="100">
        <v>177.828</v>
      </c>
    </row>
    <row r="315" spans="1:2" ht="20.100000000000001" customHeight="1" x14ac:dyDescent="0.25">
      <c r="A315" s="97" t="s">
        <v>136</v>
      </c>
      <c r="B315" s="100">
        <v>106.78</v>
      </c>
    </row>
    <row r="316" spans="1:2" ht="20.100000000000001" customHeight="1" x14ac:dyDescent="0.25">
      <c r="A316" s="97" t="s">
        <v>137</v>
      </c>
      <c r="B316" s="100">
        <v>143.60499999999999</v>
      </c>
    </row>
    <row r="317" spans="1:2" ht="20.100000000000001" customHeight="1" x14ac:dyDescent="0.25">
      <c r="A317" s="97" t="s">
        <v>138</v>
      </c>
      <c r="B317" s="100">
        <v>0</v>
      </c>
    </row>
    <row r="318" spans="1:2" ht="30" customHeight="1" x14ac:dyDescent="0.25">
      <c r="A318" s="97" t="s">
        <v>139</v>
      </c>
      <c r="B318" s="100">
        <v>0</v>
      </c>
    </row>
    <row r="319" spans="1:2" ht="30" customHeight="1" x14ac:dyDescent="0.25">
      <c r="A319" s="97" t="s">
        <v>140</v>
      </c>
      <c r="B319" s="100">
        <v>21.786999999999999</v>
      </c>
    </row>
    <row r="320" spans="1:2" ht="30.75" customHeight="1" x14ac:dyDescent="0.25">
      <c r="A320" s="97" t="s">
        <v>141</v>
      </c>
      <c r="B320" s="100">
        <v>0</v>
      </c>
    </row>
    <row r="321" spans="1:2" ht="30" customHeight="1" x14ac:dyDescent="0.25">
      <c r="A321" s="96" t="s">
        <v>142</v>
      </c>
      <c r="B321" s="95">
        <v>0</v>
      </c>
    </row>
    <row r="322" spans="1:2" ht="20.100000000000001" customHeight="1" x14ac:dyDescent="0.25">
      <c r="A322" s="96" t="s">
        <v>143</v>
      </c>
      <c r="B322" s="95">
        <v>0</v>
      </c>
    </row>
    <row r="323" spans="1:2" ht="20.100000000000001" customHeight="1" x14ac:dyDescent="0.25">
      <c r="A323" s="94" t="s">
        <v>144</v>
      </c>
      <c r="B323" s="95">
        <v>190</v>
      </c>
    </row>
    <row r="324" spans="1:2" ht="20.100000000000001" customHeight="1" x14ac:dyDescent="0.25">
      <c r="A324" s="94" t="s">
        <v>145</v>
      </c>
      <c r="B324" s="95">
        <v>0.5</v>
      </c>
    </row>
    <row r="325" spans="1:2" ht="20.100000000000001" customHeight="1" x14ac:dyDescent="0.25">
      <c r="A325" s="94" t="s">
        <v>146</v>
      </c>
      <c r="B325" s="95">
        <v>10</v>
      </c>
    </row>
    <row r="326" spans="1:2" ht="31.5" customHeight="1" x14ac:dyDescent="0.25">
      <c r="A326" s="94" t="s">
        <v>147</v>
      </c>
      <c r="B326" s="95">
        <v>40</v>
      </c>
    </row>
    <row r="327" spans="1:2" ht="32.25" customHeight="1" x14ac:dyDescent="0.25">
      <c r="A327" s="94" t="s">
        <v>148</v>
      </c>
      <c r="B327" s="95">
        <f>SUM(B328:B333)</f>
        <v>327.745</v>
      </c>
    </row>
    <row r="328" spans="1:2" ht="20.100000000000001" customHeight="1" x14ac:dyDescent="0.25">
      <c r="A328" s="96" t="s">
        <v>149</v>
      </c>
      <c r="B328" s="95">
        <v>103.94</v>
      </c>
    </row>
    <row r="329" spans="1:2" ht="20.100000000000001" customHeight="1" x14ac:dyDescent="0.25">
      <c r="A329" s="96" t="s">
        <v>150</v>
      </c>
      <c r="B329" s="95">
        <v>0</v>
      </c>
    </row>
    <row r="330" spans="1:2" ht="30" customHeight="1" x14ac:dyDescent="0.25">
      <c r="A330" s="96" t="s">
        <v>151</v>
      </c>
      <c r="B330" s="99">
        <v>62.814</v>
      </c>
    </row>
    <row r="331" spans="1:2" ht="20.100000000000001" customHeight="1" x14ac:dyDescent="0.25">
      <c r="A331" s="96" t="s">
        <v>152</v>
      </c>
      <c r="B331" s="95">
        <v>160.99100000000001</v>
      </c>
    </row>
    <row r="332" spans="1:2" ht="20.100000000000001" customHeight="1" x14ac:dyDescent="0.25">
      <c r="A332" s="96" t="s">
        <v>153</v>
      </c>
      <c r="B332" s="95">
        <v>0</v>
      </c>
    </row>
    <row r="333" spans="1:2" ht="29.25" customHeight="1" x14ac:dyDescent="0.25">
      <c r="A333" s="96" t="s">
        <v>154</v>
      </c>
      <c r="B333" s="95">
        <v>0</v>
      </c>
    </row>
    <row r="334" spans="1:2" ht="20.100000000000001" customHeight="1" x14ac:dyDescent="0.25">
      <c r="A334" s="94" t="s">
        <v>155</v>
      </c>
      <c r="B334" s="95">
        <v>0</v>
      </c>
    </row>
    <row r="335" spans="1:2" ht="20.100000000000001" customHeight="1" x14ac:dyDescent="0.25">
      <c r="A335" s="94" t="s">
        <v>156</v>
      </c>
      <c r="B335" s="95">
        <f>SUM(B336:B349)</f>
        <v>519.755</v>
      </c>
    </row>
    <row r="336" spans="1:2" ht="20.100000000000001" customHeight="1" x14ac:dyDescent="0.25">
      <c r="A336" s="96" t="s">
        <v>157</v>
      </c>
      <c r="B336" s="95">
        <v>0</v>
      </c>
    </row>
    <row r="337" spans="1:2" ht="20.100000000000001" customHeight="1" x14ac:dyDescent="0.25">
      <c r="A337" s="96" t="s">
        <v>158</v>
      </c>
      <c r="B337" s="95">
        <v>0</v>
      </c>
    </row>
    <row r="338" spans="1:2" ht="20.100000000000001" customHeight="1" x14ac:dyDescent="0.25">
      <c r="A338" s="96" t="s">
        <v>159</v>
      </c>
      <c r="B338" s="95">
        <v>4</v>
      </c>
    </row>
    <row r="339" spans="1:2" ht="29.25" customHeight="1" x14ac:dyDescent="0.25">
      <c r="A339" s="96" t="s">
        <v>160</v>
      </c>
      <c r="B339" s="95">
        <v>2.1</v>
      </c>
    </row>
    <row r="340" spans="1:2" ht="20.100000000000001" customHeight="1" x14ac:dyDescent="0.25">
      <c r="A340" s="96" t="s">
        <v>161</v>
      </c>
      <c r="B340" s="95">
        <v>16.100000000000001</v>
      </c>
    </row>
    <row r="341" spans="1:2" ht="30.75" customHeight="1" x14ac:dyDescent="0.25">
      <c r="A341" s="96" t="s">
        <v>162</v>
      </c>
      <c r="B341" s="95">
        <v>0</v>
      </c>
    </row>
    <row r="342" spans="1:2" ht="28.5" customHeight="1" x14ac:dyDescent="0.25">
      <c r="A342" s="96" t="s">
        <v>163</v>
      </c>
      <c r="B342" s="95">
        <v>13</v>
      </c>
    </row>
    <row r="343" spans="1:2" ht="20.100000000000001" customHeight="1" x14ac:dyDescent="0.25">
      <c r="A343" s="96" t="s">
        <v>164</v>
      </c>
      <c r="B343" s="95">
        <v>5</v>
      </c>
    </row>
    <row r="344" spans="1:2" ht="20.100000000000001" customHeight="1" x14ac:dyDescent="0.25">
      <c r="A344" s="96" t="s">
        <v>165</v>
      </c>
      <c r="B344" s="95">
        <v>3</v>
      </c>
    </row>
    <row r="345" spans="1:2" ht="20.100000000000001" customHeight="1" x14ac:dyDescent="0.25">
      <c r="A345" s="96" t="s">
        <v>166</v>
      </c>
      <c r="B345" s="95">
        <v>148</v>
      </c>
    </row>
    <row r="346" spans="1:2" ht="20.100000000000001" customHeight="1" x14ac:dyDescent="0.25">
      <c r="A346" s="96" t="s">
        <v>167</v>
      </c>
      <c r="B346" s="95">
        <v>0</v>
      </c>
    </row>
    <row r="347" spans="1:2" ht="29.25" customHeight="1" x14ac:dyDescent="0.25">
      <c r="A347" s="96" t="s">
        <v>168</v>
      </c>
      <c r="B347" s="95">
        <v>105.205</v>
      </c>
    </row>
    <row r="348" spans="1:2" ht="20.100000000000001" customHeight="1" x14ac:dyDescent="0.25">
      <c r="A348" s="96" t="s">
        <v>169</v>
      </c>
      <c r="B348" s="95">
        <v>0</v>
      </c>
    </row>
    <row r="349" spans="1:2" ht="20.100000000000001" customHeight="1" x14ac:dyDescent="0.25">
      <c r="A349" s="96" t="s">
        <v>170</v>
      </c>
      <c r="B349" s="95">
        <v>223.35</v>
      </c>
    </row>
    <row r="350" spans="1:2" ht="20.100000000000001" customHeight="1" x14ac:dyDescent="0.25">
      <c r="A350" s="101" t="s">
        <v>171</v>
      </c>
      <c r="B350" s="95">
        <v>0</v>
      </c>
    </row>
    <row r="351" spans="1:2" ht="20.100000000000001" customHeight="1" x14ac:dyDescent="0.25">
      <c r="A351" s="92" t="s">
        <v>16</v>
      </c>
      <c r="B351" s="93">
        <f>SUM(B352,B357:B358)</f>
        <v>0</v>
      </c>
    </row>
    <row r="352" spans="1:2" ht="20.100000000000001" customHeight="1" x14ac:dyDescent="0.25">
      <c r="A352" s="94" t="s">
        <v>172</v>
      </c>
      <c r="B352" s="95">
        <f>SUM(B353:B356)</f>
        <v>0</v>
      </c>
    </row>
    <row r="353" spans="1:2" ht="20.100000000000001" customHeight="1" x14ac:dyDescent="0.25">
      <c r="A353" s="96" t="s">
        <v>173</v>
      </c>
      <c r="B353" s="95">
        <v>0</v>
      </c>
    </row>
    <row r="354" spans="1:2" ht="20.100000000000001" customHeight="1" x14ac:dyDescent="0.25">
      <c r="A354" s="96" t="s">
        <v>174</v>
      </c>
      <c r="B354" s="95">
        <v>0</v>
      </c>
    </row>
    <row r="355" spans="1:2" ht="20.100000000000001" customHeight="1" x14ac:dyDescent="0.25">
      <c r="A355" s="96" t="s">
        <v>175</v>
      </c>
      <c r="B355" s="95">
        <v>0</v>
      </c>
    </row>
    <row r="356" spans="1:2" ht="20.100000000000001" customHeight="1" x14ac:dyDescent="0.25">
      <c r="A356" s="96" t="s">
        <v>176</v>
      </c>
      <c r="B356" s="95">
        <v>0</v>
      </c>
    </row>
    <row r="357" spans="1:2" ht="20.100000000000001" customHeight="1" x14ac:dyDescent="0.25">
      <c r="A357" s="94" t="s">
        <v>177</v>
      </c>
      <c r="B357" s="95">
        <v>0</v>
      </c>
    </row>
    <row r="358" spans="1:2" ht="20.100000000000001" customHeight="1" x14ac:dyDescent="0.25">
      <c r="A358" s="94" t="s">
        <v>178</v>
      </c>
      <c r="B358" s="95">
        <v>0</v>
      </c>
    </row>
    <row r="359" spans="1:2" ht="20.100000000000001" customHeight="1" x14ac:dyDescent="0.25">
      <c r="A359" s="92" t="s">
        <v>17</v>
      </c>
      <c r="B359" s="93">
        <f>SUM(B360,B363,B366)</f>
        <v>0</v>
      </c>
    </row>
    <row r="360" spans="1:2" ht="20.100000000000001" customHeight="1" x14ac:dyDescent="0.25">
      <c r="A360" s="94" t="s">
        <v>179</v>
      </c>
      <c r="B360" s="95">
        <f>SUM(B361:B362)</f>
        <v>0</v>
      </c>
    </row>
    <row r="361" spans="1:2" ht="20.100000000000001" customHeight="1" x14ac:dyDescent="0.25">
      <c r="A361" s="96" t="s">
        <v>180</v>
      </c>
      <c r="B361" s="95">
        <v>0</v>
      </c>
    </row>
    <row r="362" spans="1:2" ht="20.100000000000001" customHeight="1" x14ac:dyDescent="0.25">
      <c r="A362" s="96" t="s">
        <v>181</v>
      </c>
      <c r="B362" s="95">
        <v>0</v>
      </c>
    </row>
    <row r="363" spans="1:2" ht="20.100000000000001" customHeight="1" x14ac:dyDescent="0.25">
      <c r="A363" s="94" t="s">
        <v>182</v>
      </c>
      <c r="B363" s="95">
        <f>SUM(B364:B365)</f>
        <v>0</v>
      </c>
    </row>
    <row r="364" spans="1:2" ht="20.100000000000001" customHeight="1" x14ac:dyDescent="0.25">
      <c r="A364" s="96" t="s">
        <v>183</v>
      </c>
      <c r="B364" s="95">
        <v>0</v>
      </c>
    </row>
    <row r="365" spans="1:2" ht="20.100000000000001" customHeight="1" x14ac:dyDescent="0.25">
      <c r="A365" s="96" t="s">
        <v>184</v>
      </c>
      <c r="B365" s="95">
        <v>0</v>
      </c>
    </row>
    <row r="366" spans="1:2" ht="20.100000000000001" customHeight="1" x14ac:dyDescent="0.25">
      <c r="A366" s="94" t="s">
        <v>185</v>
      </c>
      <c r="B366" s="95">
        <v>0</v>
      </c>
    </row>
    <row r="367" spans="1:2" ht="20.100000000000001" customHeight="1" x14ac:dyDescent="0.25">
      <c r="A367" s="92" t="s">
        <v>2</v>
      </c>
      <c r="B367" s="93">
        <f>SUM(B368,B371,B374:B393)</f>
        <v>20</v>
      </c>
    </row>
    <row r="368" spans="1:2" ht="20.100000000000001" customHeight="1" x14ac:dyDescent="0.25">
      <c r="A368" s="94" t="s">
        <v>92</v>
      </c>
      <c r="B368" s="95">
        <f>SUM(B369:B370)</f>
        <v>0</v>
      </c>
    </row>
    <row r="369" spans="1:2" ht="20.100000000000001" customHeight="1" x14ac:dyDescent="0.25">
      <c r="A369" s="96" t="s">
        <v>12</v>
      </c>
      <c r="B369" s="95">
        <v>0</v>
      </c>
    </row>
    <row r="370" spans="1:2" ht="20.100000000000001" customHeight="1" x14ac:dyDescent="0.25">
      <c r="A370" s="96" t="s">
        <v>13</v>
      </c>
      <c r="B370" s="95">
        <v>0</v>
      </c>
    </row>
    <row r="371" spans="1:2" ht="20.100000000000001" customHeight="1" x14ac:dyDescent="0.25">
      <c r="A371" s="94" t="s">
        <v>93</v>
      </c>
      <c r="B371" s="95">
        <f>SUM(B372:B373)</f>
        <v>20</v>
      </c>
    </row>
    <row r="372" spans="1:2" ht="20.100000000000001" customHeight="1" x14ac:dyDescent="0.25">
      <c r="A372" s="96" t="s">
        <v>12</v>
      </c>
      <c r="B372" s="100">
        <v>20</v>
      </c>
    </row>
    <row r="373" spans="1:2" ht="20.100000000000001" customHeight="1" x14ac:dyDescent="0.25">
      <c r="A373" s="96" t="s">
        <v>13</v>
      </c>
      <c r="B373" s="95">
        <v>0</v>
      </c>
    </row>
    <row r="374" spans="1:2" ht="20.100000000000001" customHeight="1" x14ac:dyDescent="0.25">
      <c r="A374" s="94" t="s">
        <v>186</v>
      </c>
      <c r="B374" s="95">
        <v>0</v>
      </c>
    </row>
    <row r="375" spans="1:2" ht="20.100000000000001" customHeight="1" x14ac:dyDescent="0.25">
      <c r="A375" s="94" t="s">
        <v>187</v>
      </c>
      <c r="B375" s="95">
        <v>0</v>
      </c>
    </row>
    <row r="376" spans="1:2" ht="20.100000000000001" customHeight="1" x14ac:dyDescent="0.25">
      <c r="A376" s="94" t="s">
        <v>188</v>
      </c>
      <c r="B376" s="95">
        <v>0</v>
      </c>
    </row>
    <row r="377" spans="1:2" ht="20.100000000000001" customHeight="1" x14ac:dyDescent="0.25">
      <c r="A377" s="94" t="s">
        <v>189</v>
      </c>
      <c r="B377" s="95">
        <v>0</v>
      </c>
    </row>
    <row r="378" spans="1:2" ht="20.100000000000001" customHeight="1" x14ac:dyDescent="0.25">
      <c r="A378" s="94" t="s">
        <v>190</v>
      </c>
      <c r="B378" s="95">
        <v>0</v>
      </c>
    </row>
    <row r="379" spans="1:2" ht="20.100000000000001" customHeight="1" x14ac:dyDescent="0.25">
      <c r="A379" s="94" t="s">
        <v>191</v>
      </c>
      <c r="B379" s="95">
        <v>0</v>
      </c>
    </row>
    <row r="380" spans="1:2" ht="20.100000000000001" customHeight="1" x14ac:dyDescent="0.25">
      <c r="A380" s="94" t="s">
        <v>192</v>
      </c>
      <c r="B380" s="95">
        <v>0</v>
      </c>
    </row>
    <row r="381" spans="1:2" ht="20.100000000000001" customHeight="1" x14ac:dyDescent="0.25">
      <c r="A381" s="94" t="s">
        <v>188</v>
      </c>
      <c r="B381" s="95">
        <v>0</v>
      </c>
    </row>
    <row r="382" spans="1:2" ht="20.100000000000001" customHeight="1" x14ac:dyDescent="0.25">
      <c r="A382" s="94" t="s">
        <v>189</v>
      </c>
      <c r="B382" s="95">
        <v>0</v>
      </c>
    </row>
    <row r="383" spans="1:2" ht="20.100000000000001" customHeight="1" x14ac:dyDescent="0.25">
      <c r="A383" s="94" t="s">
        <v>193</v>
      </c>
      <c r="B383" s="95">
        <v>0</v>
      </c>
    </row>
    <row r="384" spans="1:2" ht="20.100000000000001" customHeight="1" x14ac:dyDescent="0.25">
      <c r="A384" s="94" t="s">
        <v>186</v>
      </c>
      <c r="B384" s="95">
        <v>0</v>
      </c>
    </row>
    <row r="385" spans="1:2" ht="20.100000000000001" customHeight="1" x14ac:dyDescent="0.25">
      <c r="A385" s="94" t="s">
        <v>187</v>
      </c>
      <c r="B385" s="95">
        <v>0</v>
      </c>
    </row>
    <row r="386" spans="1:2" ht="20.100000000000001" customHeight="1" x14ac:dyDescent="0.25">
      <c r="A386" s="94" t="s">
        <v>188</v>
      </c>
      <c r="B386" s="95">
        <v>0</v>
      </c>
    </row>
    <row r="387" spans="1:2" ht="20.100000000000001" customHeight="1" x14ac:dyDescent="0.25">
      <c r="A387" s="94" t="s">
        <v>194</v>
      </c>
      <c r="B387" s="95">
        <v>0</v>
      </c>
    </row>
    <row r="388" spans="1:2" ht="20.100000000000001" customHeight="1" x14ac:dyDescent="0.25">
      <c r="A388" s="94" t="s">
        <v>189</v>
      </c>
      <c r="B388" s="95">
        <v>0</v>
      </c>
    </row>
    <row r="389" spans="1:2" ht="20.100000000000001" customHeight="1" x14ac:dyDescent="0.25">
      <c r="A389" s="94" t="s">
        <v>190</v>
      </c>
      <c r="B389" s="95">
        <v>0</v>
      </c>
    </row>
    <row r="390" spans="1:2" ht="20.100000000000001" customHeight="1" x14ac:dyDescent="0.25">
      <c r="A390" s="94" t="s">
        <v>194</v>
      </c>
      <c r="B390" s="95">
        <v>0</v>
      </c>
    </row>
    <row r="391" spans="1:2" ht="20.100000000000001" customHeight="1" x14ac:dyDescent="0.25">
      <c r="A391" s="94" t="s">
        <v>188</v>
      </c>
      <c r="B391" s="95">
        <v>0</v>
      </c>
    </row>
    <row r="392" spans="1:2" ht="20.100000000000001" customHeight="1" x14ac:dyDescent="0.25">
      <c r="A392" s="94" t="s">
        <v>189</v>
      </c>
      <c r="B392" s="95">
        <v>0</v>
      </c>
    </row>
    <row r="393" spans="1:2" ht="20.100000000000001" customHeight="1" x14ac:dyDescent="0.25">
      <c r="A393" s="94" t="s">
        <v>193</v>
      </c>
      <c r="B393" s="95">
        <v>0</v>
      </c>
    </row>
    <row r="394" spans="1:2" ht="20.100000000000001" customHeight="1" x14ac:dyDescent="0.25">
      <c r="A394" s="92" t="s">
        <v>195</v>
      </c>
      <c r="B394" s="93">
        <f>SUM(B395,B398,B401)</f>
        <v>60</v>
      </c>
    </row>
    <row r="395" spans="1:2" ht="20.100000000000001" customHeight="1" x14ac:dyDescent="0.25">
      <c r="A395" s="94" t="s">
        <v>196</v>
      </c>
      <c r="B395" s="95">
        <f>SUM(B396:B397)</f>
        <v>0</v>
      </c>
    </row>
    <row r="396" spans="1:2" ht="20.100000000000001" customHeight="1" x14ac:dyDescent="0.25">
      <c r="A396" s="96" t="s">
        <v>197</v>
      </c>
      <c r="B396" s="95">
        <v>0</v>
      </c>
    </row>
    <row r="397" spans="1:2" ht="20.100000000000001" customHeight="1" x14ac:dyDescent="0.25">
      <c r="A397" s="96" t="s">
        <v>198</v>
      </c>
      <c r="B397" s="95">
        <v>0</v>
      </c>
    </row>
    <row r="398" spans="1:2" ht="20.100000000000001" customHeight="1" x14ac:dyDescent="0.25">
      <c r="A398" s="94" t="s">
        <v>199</v>
      </c>
      <c r="B398" s="95">
        <f>SUM(B399:B400)</f>
        <v>0</v>
      </c>
    </row>
    <row r="399" spans="1:2" ht="20.100000000000001" customHeight="1" x14ac:dyDescent="0.25">
      <c r="A399" s="96" t="s">
        <v>197</v>
      </c>
      <c r="B399" s="95">
        <v>0</v>
      </c>
    </row>
    <row r="400" spans="1:2" ht="20.100000000000001" customHeight="1" x14ac:dyDescent="0.25">
      <c r="A400" s="96" t="s">
        <v>198</v>
      </c>
      <c r="B400" s="95">
        <v>0</v>
      </c>
    </row>
    <row r="401" spans="1:2" ht="20.100000000000001" customHeight="1" x14ac:dyDescent="0.25">
      <c r="A401" s="94" t="s">
        <v>200</v>
      </c>
      <c r="B401" s="100">
        <f>SUM(B402:B403)</f>
        <v>60</v>
      </c>
    </row>
    <row r="402" spans="1:2" ht="20.100000000000001" customHeight="1" x14ac:dyDescent="0.25">
      <c r="A402" s="96" t="s">
        <v>197</v>
      </c>
      <c r="B402" s="95">
        <v>60</v>
      </c>
    </row>
    <row r="403" spans="1:2" ht="20.100000000000001" customHeight="1" x14ac:dyDescent="0.25">
      <c r="A403" s="96" t="s">
        <v>198</v>
      </c>
      <c r="B403" s="95">
        <v>0</v>
      </c>
    </row>
    <row r="404" spans="1:2" ht="20.100000000000001" customHeight="1" x14ac:dyDescent="0.25">
      <c r="A404" s="92" t="s">
        <v>201</v>
      </c>
      <c r="B404" s="93">
        <f>SUM(B405:B406)</f>
        <v>1140</v>
      </c>
    </row>
    <row r="405" spans="1:2" ht="20.100000000000001" customHeight="1" x14ac:dyDescent="0.25">
      <c r="A405" s="94" t="s">
        <v>4</v>
      </c>
      <c r="B405" s="95">
        <v>0</v>
      </c>
    </row>
    <row r="406" spans="1:2" ht="20.100000000000001" customHeight="1" x14ac:dyDescent="0.25">
      <c r="A406" s="94" t="s">
        <v>202</v>
      </c>
      <c r="B406" s="95">
        <f>SUM(B407,B426)</f>
        <v>1140</v>
      </c>
    </row>
    <row r="407" spans="1:2" ht="27.75" customHeight="1" x14ac:dyDescent="0.25">
      <c r="A407" s="96" t="s">
        <v>203</v>
      </c>
      <c r="B407" s="95">
        <f>SUM(B408:B425)</f>
        <v>1140</v>
      </c>
    </row>
    <row r="408" spans="1:2" ht="33.75" customHeight="1" x14ac:dyDescent="0.25">
      <c r="A408" s="97" t="s">
        <v>204</v>
      </c>
      <c r="B408" s="95">
        <v>0</v>
      </c>
    </row>
    <row r="409" spans="1:2" ht="20.100000000000001" customHeight="1" x14ac:dyDescent="0.25">
      <c r="A409" s="97" t="s">
        <v>205</v>
      </c>
      <c r="B409" s="95">
        <v>0</v>
      </c>
    </row>
    <row r="410" spans="1:2" ht="20.100000000000001" customHeight="1" x14ac:dyDescent="0.25">
      <c r="A410" s="97" t="s">
        <v>206</v>
      </c>
      <c r="B410" s="95">
        <v>0</v>
      </c>
    </row>
    <row r="411" spans="1:2" ht="20.100000000000001" customHeight="1" x14ac:dyDescent="0.25">
      <c r="A411" s="97" t="s">
        <v>207</v>
      </c>
      <c r="B411" s="95">
        <v>0</v>
      </c>
    </row>
    <row r="412" spans="1:2" ht="20.100000000000001" customHeight="1" x14ac:dyDescent="0.25">
      <c r="A412" s="97" t="s">
        <v>208</v>
      </c>
      <c r="B412" s="95">
        <v>320</v>
      </c>
    </row>
    <row r="413" spans="1:2" ht="20.100000000000001" customHeight="1" x14ac:dyDescent="0.25">
      <c r="A413" s="97" t="s">
        <v>209</v>
      </c>
      <c r="B413" s="95">
        <v>0</v>
      </c>
    </row>
    <row r="414" spans="1:2" ht="20.100000000000001" customHeight="1" x14ac:dyDescent="0.25">
      <c r="A414" s="97" t="s">
        <v>210</v>
      </c>
      <c r="B414" s="95">
        <v>0</v>
      </c>
    </row>
    <row r="415" spans="1:2" ht="20.100000000000001" customHeight="1" x14ac:dyDescent="0.25">
      <c r="A415" s="97" t="s">
        <v>211</v>
      </c>
      <c r="B415" s="95">
        <v>0</v>
      </c>
    </row>
    <row r="416" spans="1:2" ht="20.100000000000001" customHeight="1" x14ac:dyDescent="0.25">
      <c r="A416" s="97" t="s">
        <v>212</v>
      </c>
      <c r="B416" s="95">
        <v>0</v>
      </c>
    </row>
    <row r="417" spans="1:2" ht="20.100000000000001" customHeight="1" x14ac:dyDescent="0.25">
      <c r="A417" s="97" t="s">
        <v>213</v>
      </c>
      <c r="B417" s="95">
        <v>0</v>
      </c>
    </row>
    <row r="418" spans="1:2" ht="20.100000000000001" customHeight="1" x14ac:dyDescent="0.25">
      <c r="A418" s="97" t="s">
        <v>214</v>
      </c>
      <c r="B418" s="95">
        <v>0</v>
      </c>
    </row>
    <row r="419" spans="1:2" ht="20.100000000000001" customHeight="1" x14ac:dyDescent="0.25">
      <c r="A419" s="97" t="s">
        <v>215</v>
      </c>
      <c r="B419" s="95">
        <v>0</v>
      </c>
    </row>
    <row r="420" spans="1:2" ht="20.100000000000001" customHeight="1" x14ac:dyDescent="0.25">
      <c r="A420" s="97" t="s">
        <v>216</v>
      </c>
      <c r="B420" s="95">
        <v>190</v>
      </c>
    </row>
    <row r="421" spans="1:2" ht="20.100000000000001" customHeight="1" x14ac:dyDescent="0.25">
      <c r="A421" s="97" t="s">
        <v>217</v>
      </c>
      <c r="B421" s="95">
        <v>0</v>
      </c>
    </row>
    <row r="422" spans="1:2" ht="31.5" customHeight="1" x14ac:dyDescent="0.25">
      <c r="A422" s="97" t="s">
        <v>218</v>
      </c>
      <c r="B422" s="95">
        <v>280</v>
      </c>
    </row>
    <row r="423" spans="1:2" ht="20.100000000000001" customHeight="1" x14ac:dyDescent="0.25">
      <c r="A423" s="97" t="s">
        <v>219</v>
      </c>
      <c r="B423" s="95">
        <v>10</v>
      </c>
    </row>
    <row r="424" spans="1:2" ht="20.100000000000001" customHeight="1" x14ac:dyDescent="0.25">
      <c r="A424" s="97" t="s">
        <v>220</v>
      </c>
      <c r="B424" s="95">
        <v>0</v>
      </c>
    </row>
    <row r="425" spans="1:2" ht="31.5" customHeight="1" x14ac:dyDescent="0.25">
      <c r="A425" s="97" t="s">
        <v>221</v>
      </c>
      <c r="B425" s="95">
        <v>340</v>
      </c>
    </row>
    <row r="426" spans="1:2" ht="20.100000000000001" customHeight="1" x14ac:dyDescent="0.25">
      <c r="A426" s="96" t="s">
        <v>222</v>
      </c>
      <c r="B426" s="95">
        <v>0</v>
      </c>
    </row>
    <row r="427" spans="1:2" ht="20.100000000000001" customHeight="1" x14ac:dyDescent="0.25">
      <c r="A427" s="90" t="s">
        <v>223</v>
      </c>
      <c r="B427" s="91">
        <f>SUM(B428,B474:B479)</f>
        <v>1885</v>
      </c>
    </row>
    <row r="428" spans="1:2" ht="20.100000000000001" customHeight="1" x14ac:dyDescent="0.25">
      <c r="A428" s="101" t="s">
        <v>26</v>
      </c>
      <c r="B428" s="95">
        <f>SUM(B429,B441,B470)</f>
        <v>1785</v>
      </c>
    </row>
    <row r="429" spans="1:2" ht="20.100000000000001" customHeight="1" x14ac:dyDescent="0.25">
      <c r="A429" s="94" t="s">
        <v>78</v>
      </c>
      <c r="B429" s="95">
        <f>SUM(B430:B440)</f>
        <v>847</v>
      </c>
    </row>
    <row r="430" spans="1:2" ht="20.100000000000001" customHeight="1" x14ac:dyDescent="0.25">
      <c r="A430" s="96" t="s">
        <v>27</v>
      </c>
      <c r="B430" s="95">
        <v>0</v>
      </c>
    </row>
    <row r="431" spans="1:2" ht="20.100000000000001" customHeight="1" x14ac:dyDescent="0.25">
      <c r="A431" s="96" t="s">
        <v>28</v>
      </c>
      <c r="B431" s="95">
        <v>747</v>
      </c>
    </row>
    <row r="432" spans="1:2" ht="20.100000000000001" customHeight="1" x14ac:dyDescent="0.25">
      <c r="A432" s="96" t="s">
        <v>29</v>
      </c>
      <c r="B432" s="95">
        <v>0</v>
      </c>
    </row>
    <row r="433" spans="1:2" ht="20.100000000000001" customHeight="1" x14ac:dyDescent="0.25">
      <c r="A433" s="96" t="s">
        <v>30</v>
      </c>
      <c r="B433" s="95">
        <v>0</v>
      </c>
    </row>
    <row r="434" spans="1:2" ht="20.100000000000001" customHeight="1" x14ac:dyDescent="0.25">
      <c r="A434" s="96" t="s">
        <v>31</v>
      </c>
      <c r="B434" s="95">
        <v>0</v>
      </c>
    </row>
    <row r="435" spans="1:2" ht="20.100000000000001" customHeight="1" x14ac:dyDescent="0.25">
      <c r="A435" s="96" t="s">
        <v>32</v>
      </c>
      <c r="B435" s="95">
        <v>0</v>
      </c>
    </row>
    <row r="436" spans="1:2" ht="20.100000000000001" customHeight="1" x14ac:dyDescent="0.25">
      <c r="A436" s="96" t="s">
        <v>33</v>
      </c>
      <c r="B436" s="95">
        <v>0</v>
      </c>
    </row>
    <row r="437" spans="1:2" ht="20.100000000000001" customHeight="1" x14ac:dyDescent="0.25">
      <c r="A437" s="96" t="s">
        <v>34</v>
      </c>
      <c r="B437" s="95">
        <v>0</v>
      </c>
    </row>
    <row r="438" spans="1:2" ht="20.100000000000001" customHeight="1" x14ac:dyDescent="0.25">
      <c r="A438" s="96" t="s">
        <v>35</v>
      </c>
      <c r="B438" s="95">
        <v>0</v>
      </c>
    </row>
    <row r="439" spans="1:2" ht="20.100000000000001" customHeight="1" x14ac:dyDescent="0.25">
      <c r="A439" s="96" t="s">
        <v>36</v>
      </c>
      <c r="B439" s="95">
        <v>0</v>
      </c>
    </row>
    <row r="440" spans="1:2" ht="20.100000000000001" customHeight="1" x14ac:dyDescent="0.25">
      <c r="A440" s="96" t="s">
        <v>224</v>
      </c>
      <c r="B440" s="95">
        <v>100</v>
      </c>
    </row>
    <row r="441" spans="1:2" ht="20.100000000000001" customHeight="1" x14ac:dyDescent="0.25">
      <c r="A441" s="94" t="s">
        <v>79</v>
      </c>
      <c r="B441" s="95">
        <f>SUM(B442,B449)</f>
        <v>788</v>
      </c>
    </row>
    <row r="442" spans="1:2" ht="20.100000000000001" customHeight="1" x14ac:dyDescent="0.25">
      <c r="A442" s="96" t="s">
        <v>37</v>
      </c>
      <c r="B442" s="95">
        <f>SUM(B443:B448)</f>
        <v>60</v>
      </c>
    </row>
    <row r="443" spans="1:2" ht="20.100000000000001" customHeight="1" x14ac:dyDescent="0.25">
      <c r="A443" s="97" t="s">
        <v>38</v>
      </c>
      <c r="B443" s="95">
        <v>0</v>
      </c>
    </row>
    <row r="444" spans="1:2" ht="20.100000000000001" customHeight="1" x14ac:dyDescent="0.25">
      <c r="A444" s="97" t="s">
        <v>39</v>
      </c>
      <c r="B444" s="95">
        <v>0</v>
      </c>
    </row>
    <row r="445" spans="1:2" ht="20.100000000000001" customHeight="1" x14ac:dyDescent="0.25">
      <c r="A445" s="97" t="s">
        <v>40</v>
      </c>
      <c r="B445" s="95">
        <v>60</v>
      </c>
    </row>
    <row r="446" spans="1:2" ht="20.100000000000001" customHeight="1" x14ac:dyDescent="0.25">
      <c r="A446" s="97" t="s">
        <v>41</v>
      </c>
      <c r="B446" s="95">
        <v>0</v>
      </c>
    </row>
    <row r="447" spans="1:2" ht="20.100000000000001" customHeight="1" x14ac:dyDescent="0.25">
      <c r="A447" s="97" t="s">
        <v>42</v>
      </c>
      <c r="B447" s="95">
        <v>0</v>
      </c>
    </row>
    <row r="448" spans="1:2" ht="20.100000000000001" customHeight="1" x14ac:dyDescent="0.25">
      <c r="A448" s="97" t="s">
        <v>43</v>
      </c>
      <c r="B448" s="95">
        <v>0</v>
      </c>
    </row>
    <row r="449" spans="1:2" ht="20.100000000000001" customHeight="1" x14ac:dyDescent="0.25">
      <c r="A449" s="96" t="s">
        <v>44</v>
      </c>
      <c r="B449" s="95">
        <f>SUM(B450:B469)</f>
        <v>728</v>
      </c>
    </row>
    <row r="450" spans="1:2" ht="20.100000000000001" customHeight="1" x14ac:dyDescent="0.25">
      <c r="A450" s="97" t="s">
        <v>45</v>
      </c>
      <c r="B450" s="95">
        <v>0</v>
      </c>
    </row>
    <row r="451" spans="1:2" ht="20.100000000000001" customHeight="1" x14ac:dyDescent="0.25">
      <c r="A451" s="97" t="s">
        <v>46</v>
      </c>
      <c r="B451" s="95">
        <v>0</v>
      </c>
    </row>
    <row r="452" spans="1:2" ht="20.100000000000001" customHeight="1" x14ac:dyDescent="0.25">
      <c r="A452" s="97" t="s">
        <v>47</v>
      </c>
      <c r="B452" s="95">
        <v>80</v>
      </c>
    </row>
    <row r="453" spans="1:2" ht="20.100000000000001" customHeight="1" x14ac:dyDescent="0.25">
      <c r="A453" s="97" t="s">
        <v>48</v>
      </c>
      <c r="B453" s="95">
        <v>0</v>
      </c>
    </row>
    <row r="454" spans="1:2" ht="20.100000000000001" customHeight="1" x14ac:dyDescent="0.25">
      <c r="A454" s="97" t="s">
        <v>49</v>
      </c>
      <c r="B454" s="99">
        <v>10</v>
      </c>
    </row>
    <row r="455" spans="1:2" ht="20.100000000000001" customHeight="1" x14ac:dyDescent="0.25">
      <c r="A455" s="97" t="s">
        <v>50</v>
      </c>
      <c r="B455" s="95">
        <v>8</v>
      </c>
    </row>
    <row r="456" spans="1:2" ht="20.100000000000001" customHeight="1" x14ac:dyDescent="0.25">
      <c r="A456" s="97" t="s">
        <v>51</v>
      </c>
      <c r="B456" s="95">
        <v>0</v>
      </c>
    </row>
    <row r="457" spans="1:2" ht="20.100000000000001" customHeight="1" x14ac:dyDescent="0.25">
      <c r="A457" s="97" t="s">
        <v>52</v>
      </c>
      <c r="B457" s="95">
        <v>10</v>
      </c>
    </row>
    <row r="458" spans="1:2" ht="20.100000000000001" customHeight="1" x14ac:dyDescent="0.25">
      <c r="A458" s="97" t="s">
        <v>53</v>
      </c>
      <c r="B458" s="95">
        <v>70</v>
      </c>
    </row>
    <row r="459" spans="1:2" ht="20.100000000000001" customHeight="1" x14ac:dyDescent="0.25">
      <c r="A459" s="97" t="s">
        <v>54</v>
      </c>
      <c r="B459" s="95">
        <v>0</v>
      </c>
    </row>
    <row r="460" spans="1:2" ht="20.100000000000001" customHeight="1" x14ac:dyDescent="0.25">
      <c r="A460" s="97" t="s">
        <v>55</v>
      </c>
      <c r="B460" s="95">
        <v>0</v>
      </c>
    </row>
    <row r="461" spans="1:2" ht="20.100000000000001" customHeight="1" x14ac:dyDescent="0.25">
      <c r="A461" s="97" t="s">
        <v>56</v>
      </c>
      <c r="B461" s="95">
        <v>100</v>
      </c>
    </row>
    <row r="462" spans="1:2" ht="20.100000000000001" customHeight="1" x14ac:dyDescent="0.25">
      <c r="A462" s="97" t="s">
        <v>57</v>
      </c>
      <c r="B462" s="95">
        <v>0</v>
      </c>
    </row>
    <row r="463" spans="1:2" ht="20.100000000000001" customHeight="1" x14ac:dyDescent="0.25">
      <c r="A463" s="97" t="s">
        <v>58</v>
      </c>
      <c r="B463" s="95">
        <v>0</v>
      </c>
    </row>
    <row r="464" spans="1:2" ht="20.100000000000001" customHeight="1" x14ac:dyDescent="0.25">
      <c r="A464" s="97" t="s">
        <v>59</v>
      </c>
      <c r="B464" s="95">
        <v>0</v>
      </c>
    </row>
    <row r="465" spans="1:2" ht="20.100000000000001" customHeight="1" x14ac:dyDescent="0.25">
      <c r="A465" s="97" t="s">
        <v>60</v>
      </c>
      <c r="B465" s="95">
        <v>0</v>
      </c>
    </row>
    <row r="466" spans="1:2" ht="20.100000000000001" customHeight="1" x14ac:dyDescent="0.25">
      <c r="A466" s="97" t="s">
        <v>61</v>
      </c>
      <c r="B466" s="95">
        <v>0</v>
      </c>
    </row>
    <row r="467" spans="1:2" ht="35.25" customHeight="1" x14ac:dyDescent="0.25">
      <c r="A467" s="97" t="s">
        <v>62</v>
      </c>
      <c r="B467" s="95">
        <v>0</v>
      </c>
    </row>
    <row r="468" spans="1:2" ht="20.100000000000001" customHeight="1" x14ac:dyDescent="0.25">
      <c r="A468" s="97" t="s">
        <v>63</v>
      </c>
      <c r="B468" s="95">
        <v>0</v>
      </c>
    </row>
    <row r="469" spans="1:2" ht="30" customHeight="1" x14ac:dyDescent="0.25">
      <c r="A469" s="97" t="s">
        <v>64</v>
      </c>
      <c r="B469" s="95">
        <v>450</v>
      </c>
    </row>
    <row r="470" spans="1:2" ht="20.100000000000001" customHeight="1" x14ac:dyDescent="0.25">
      <c r="A470" s="94" t="s">
        <v>65</v>
      </c>
      <c r="B470" s="95">
        <f>SUM(B471:B473)</f>
        <v>150</v>
      </c>
    </row>
    <row r="471" spans="1:2" ht="20.100000000000001" customHeight="1" x14ac:dyDescent="0.25">
      <c r="A471" s="96" t="s">
        <v>225</v>
      </c>
      <c r="B471" s="95">
        <v>0</v>
      </c>
    </row>
    <row r="472" spans="1:2" ht="20.100000000000001" customHeight="1" x14ac:dyDescent="0.25">
      <c r="A472" s="96" t="s">
        <v>226</v>
      </c>
      <c r="B472" s="95">
        <v>150</v>
      </c>
    </row>
    <row r="473" spans="1:2" ht="30.75" customHeight="1" x14ac:dyDescent="0.25">
      <c r="A473" s="96" t="s">
        <v>227</v>
      </c>
      <c r="B473" s="95">
        <v>0</v>
      </c>
    </row>
    <row r="474" spans="1:2" ht="20.100000000000001" customHeight="1" x14ac:dyDescent="0.25">
      <c r="A474" s="101" t="s">
        <v>66</v>
      </c>
      <c r="B474" s="95">
        <v>0</v>
      </c>
    </row>
    <row r="475" spans="1:2" ht="20.100000000000001" customHeight="1" x14ac:dyDescent="0.25">
      <c r="A475" s="101" t="s">
        <v>67</v>
      </c>
      <c r="B475" s="95">
        <v>0</v>
      </c>
    </row>
    <row r="476" spans="1:2" ht="20.100000000000001" customHeight="1" x14ac:dyDescent="0.25">
      <c r="A476" s="101" t="s">
        <v>68</v>
      </c>
      <c r="B476" s="95">
        <v>0</v>
      </c>
    </row>
    <row r="477" spans="1:2" ht="20.100000000000001" customHeight="1" x14ac:dyDescent="0.25">
      <c r="A477" s="101" t="s">
        <v>69</v>
      </c>
      <c r="B477" s="95">
        <v>0</v>
      </c>
    </row>
    <row r="478" spans="1:2" ht="20.100000000000001" customHeight="1" x14ac:dyDescent="0.25">
      <c r="A478" s="101" t="s">
        <v>70</v>
      </c>
      <c r="B478" s="95">
        <v>0</v>
      </c>
    </row>
    <row r="479" spans="1:2" ht="20.100000000000001" customHeight="1" x14ac:dyDescent="0.25">
      <c r="A479" s="101" t="s">
        <v>80</v>
      </c>
      <c r="B479" s="95">
        <f>B480+B481+B482+B483+B484+B485</f>
        <v>100</v>
      </c>
    </row>
    <row r="480" spans="1:2" ht="20.100000000000001" customHeight="1" x14ac:dyDescent="0.25">
      <c r="A480" s="94" t="s">
        <v>71</v>
      </c>
      <c r="B480" s="95">
        <v>0</v>
      </c>
    </row>
    <row r="481" spans="1:2" ht="20.100000000000001" customHeight="1" x14ac:dyDescent="0.25">
      <c r="A481" s="94" t="s">
        <v>72</v>
      </c>
      <c r="B481" s="95">
        <v>0</v>
      </c>
    </row>
    <row r="482" spans="1:2" ht="20.100000000000001" customHeight="1" x14ac:dyDescent="0.25">
      <c r="A482" s="94" t="s">
        <v>73</v>
      </c>
      <c r="B482" s="95">
        <v>0</v>
      </c>
    </row>
    <row r="483" spans="1:2" ht="20.100000000000001" customHeight="1" x14ac:dyDescent="0.25">
      <c r="A483" s="94" t="s">
        <v>228</v>
      </c>
      <c r="B483" s="95">
        <v>0</v>
      </c>
    </row>
    <row r="484" spans="1:2" ht="20.100000000000001" customHeight="1" x14ac:dyDescent="0.25">
      <c r="A484" s="94" t="s">
        <v>229</v>
      </c>
      <c r="B484" s="95">
        <v>0</v>
      </c>
    </row>
    <row r="485" spans="1:2" ht="28.5" customHeight="1" x14ac:dyDescent="0.25">
      <c r="A485" s="94" t="s">
        <v>925</v>
      </c>
      <c r="B485" s="95">
        <v>100</v>
      </c>
    </row>
    <row r="486" spans="1:2" ht="20.100000000000001" customHeight="1" x14ac:dyDescent="0.25">
      <c r="A486" s="90" t="s">
        <v>230</v>
      </c>
      <c r="B486" s="91">
        <f>SUM(B487,B495)</f>
        <v>0</v>
      </c>
    </row>
    <row r="487" spans="1:2" ht="20.100000000000001" customHeight="1" x14ac:dyDescent="0.25">
      <c r="A487" s="101" t="s">
        <v>231</v>
      </c>
      <c r="B487" s="95">
        <f>SUM(B488:B494)</f>
        <v>0</v>
      </c>
    </row>
    <row r="488" spans="1:2" ht="20.100000000000001" customHeight="1" x14ac:dyDescent="0.25">
      <c r="A488" s="94" t="s">
        <v>232</v>
      </c>
      <c r="B488" s="95">
        <v>0</v>
      </c>
    </row>
    <row r="489" spans="1:2" ht="20.100000000000001" customHeight="1" x14ac:dyDescent="0.25">
      <c r="A489" s="94" t="s">
        <v>233</v>
      </c>
      <c r="B489" s="95">
        <v>0</v>
      </c>
    </row>
    <row r="490" spans="1:2" ht="20.100000000000001" customHeight="1" x14ac:dyDescent="0.25">
      <c r="A490" s="94" t="s">
        <v>234</v>
      </c>
      <c r="B490" s="95">
        <v>0</v>
      </c>
    </row>
    <row r="491" spans="1:2" ht="20.100000000000001" customHeight="1" x14ac:dyDescent="0.25">
      <c r="A491" s="94" t="s">
        <v>235</v>
      </c>
      <c r="B491" s="95">
        <v>0</v>
      </c>
    </row>
    <row r="492" spans="1:2" ht="20.100000000000001" customHeight="1" x14ac:dyDescent="0.25">
      <c r="A492" s="94" t="s">
        <v>236</v>
      </c>
      <c r="B492" s="95">
        <v>0</v>
      </c>
    </row>
    <row r="493" spans="1:2" ht="20.100000000000001" customHeight="1" x14ac:dyDescent="0.25">
      <c r="A493" s="94" t="s">
        <v>77</v>
      </c>
      <c r="B493" s="95">
        <v>0</v>
      </c>
    </row>
    <row r="494" spans="1:2" ht="20.100000000000001" customHeight="1" x14ac:dyDescent="0.25">
      <c r="A494" s="94" t="s">
        <v>237</v>
      </c>
      <c r="B494" s="95">
        <v>0</v>
      </c>
    </row>
    <row r="495" spans="1:2" ht="20.100000000000001" customHeight="1" x14ac:dyDescent="0.25">
      <c r="A495" s="101" t="s">
        <v>238</v>
      </c>
      <c r="B495" s="95">
        <f>SUM(B496:B503)</f>
        <v>0</v>
      </c>
    </row>
    <row r="496" spans="1:2" ht="20.100000000000001" customHeight="1" x14ac:dyDescent="0.25">
      <c r="A496" s="94" t="s">
        <v>239</v>
      </c>
      <c r="B496" s="95">
        <v>0</v>
      </c>
    </row>
    <row r="497" spans="1:2" ht="20.100000000000001" customHeight="1" x14ac:dyDescent="0.25">
      <c r="A497" s="94" t="s">
        <v>232</v>
      </c>
      <c r="B497" s="95">
        <v>0</v>
      </c>
    </row>
    <row r="498" spans="1:2" ht="20.100000000000001" customHeight="1" x14ac:dyDescent="0.25">
      <c r="A498" s="94" t="s">
        <v>233</v>
      </c>
      <c r="B498" s="95">
        <v>0</v>
      </c>
    </row>
    <row r="499" spans="1:2" ht="20.100000000000001" customHeight="1" x14ac:dyDescent="0.25">
      <c r="A499" s="94" t="s">
        <v>76</v>
      </c>
      <c r="B499" s="95">
        <v>0</v>
      </c>
    </row>
    <row r="500" spans="1:2" ht="20.100000000000001" customHeight="1" x14ac:dyDescent="0.25">
      <c r="A500" s="94" t="s">
        <v>235</v>
      </c>
      <c r="B500" s="95">
        <v>0</v>
      </c>
    </row>
    <row r="501" spans="1:2" ht="20.100000000000001" customHeight="1" x14ac:dyDescent="0.25">
      <c r="A501" s="94" t="s">
        <v>236</v>
      </c>
      <c r="B501" s="95">
        <v>0</v>
      </c>
    </row>
    <row r="502" spans="1:2" ht="20.100000000000001" customHeight="1" x14ac:dyDescent="0.25">
      <c r="A502" s="94" t="s">
        <v>77</v>
      </c>
      <c r="B502" s="95">
        <v>0</v>
      </c>
    </row>
    <row r="503" spans="1:2" ht="20.100000000000001" customHeight="1" x14ac:dyDescent="0.25">
      <c r="A503" s="94" t="s">
        <v>237</v>
      </c>
      <c r="B503" s="95">
        <v>0</v>
      </c>
    </row>
    <row r="504" spans="1:2" ht="20.100000000000001" customHeight="1" x14ac:dyDescent="0.25">
      <c r="A504" s="90" t="s">
        <v>240</v>
      </c>
      <c r="B504" s="91">
        <f>SUM(B505,B513)</f>
        <v>0</v>
      </c>
    </row>
    <row r="505" spans="1:2" ht="20.100000000000001" customHeight="1" x14ac:dyDescent="0.25">
      <c r="A505" s="101" t="s">
        <v>241</v>
      </c>
      <c r="B505" s="95">
        <f>SUM(B506:B512)</f>
        <v>0</v>
      </c>
    </row>
    <row r="506" spans="1:2" ht="20.100000000000001" customHeight="1" x14ac:dyDescent="0.25">
      <c r="A506" s="94" t="s">
        <v>232</v>
      </c>
      <c r="B506" s="95">
        <v>0</v>
      </c>
    </row>
    <row r="507" spans="1:2" ht="20.100000000000001" customHeight="1" x14ac:dyDescent="0.25">
      <c r="A507" s="94" t="s">
        <v>75</v>
      </c>
      <c r="B507" s="95">
        <v>0</v>
      </c>
    </row>
    <row r="508" spans="1:2" ht="20.100000000000001" customHeight="1" x14ac:dyDescent="0.25">
      <c r="A508" s="94" t="s">
        <v>76</v>
      </c>
      <c r="B508" s="95">
        <v>0</v>
      </c>
    </row>
    <row r="509" spans="1:2" ht="20.100000000000001" customHeight="1" x14ac:dyDescent="0.25">
      <c r="A509" s="94" t="s">
        <v>235</v>
      </c>
      <c r="B509" s="95">
        <v>0</v>
      </c>
    </row>
    <row r="510" spans="1:2" ht="20.100000000000001" customHeight="1" x14ac:dyDescent="0.25">
      <c r="A510" s="94" t="s">
        <v>236</v>
      </c>
      <c r="B510" s="95">
        <v>0</v>
      </c>
    </row>
    <row r="511" spans="1:2" ht="20.100000000000001" customHeight="1" x14ac:dyDescent="0.25">
      <c r="A511" s="94" t="s">
        <v>77</v>
      </c>
      <c r="B511" s="95">
        <v>0</v>
      </c>
    </row>
    <row r="512" spans="1:2" ht="20.100000000000001" customHeight="1" x14ac:dyDescent="0.25">
      <c r="A512" s="94" t="s">
        <v>242</v>
      </c>
      <c r="B512" s="95">
        <v>0</v>
      </c>
    </row>
    <row r="513" spans="1:2" ht="20.100000000000001" customHeight="1" x14ac:dyDescent="0.25">
      <c r="A513" s="101" t="s">
        <v>243</v>
      </c>
      <c r="B513" s="95">
        <f>SUM(B514:B520)</f>
        <v>0</v>
      </c>
    </row>
    <row r="514" spans="1:2" ht="20.100000000000001" customHeight="1" x14ac:dyDescent="0.25">
      <c r="A514" s="94" t="s">
        <v>74</v>
      </c>
      <c r="B514" s="95">
        <v>0</v>
      </c>
    </row>
    <row r="515" spans="1:2" ht="20.100000000000001" customHeight="1" x14ac:dyDescent="0.25">
      <c r="A515" s="94" t="s">
        <v>75</v>
      </c>
      <c r="B515" s="95">
        <v>0</v>
      </c>
    </row>
    <row r="516" spans="1:2" ht="20.100000000000001" customHeight="1" x14ac:dyDescent="0.25">
      <c r="A516" s="94" t="s">
        <v>76</v>
      </c>
      <c r="B516" s="95">
        <v>0</v>
      </c>
    </row>
    <row r="517" spans="1:2" ht="20.100000000000001" customHeight="1" x14ac:dyDescent="0.25">
      <c r="A517" s="94" t="s">
        <v>235</v>
      </c>
      <c r="B517" s="95">
        <v>0</v>
      </c>
    </row>
    <row r="518" spans="1:2" ht="20.100000000000001" customHeight="1" x14ac:dyDescent="0.25">
      <c r="A518" s="94" t="s">
        <v>244</v>
      </c>
      <c r="B518" s="95">
        <v>0</v>
      </c>
    </row>
    <row r="519" spans="1:2" ht="20.100000000000001" customHeight="1" x14ac:dyDescent="0.25">
      <c r="A519" s="94" t="s">
        <v>77</v>
      </c>
      <c r="B519" s="95">
        <v>0</v>
      </c>
    </row>
    <row r="520" spans="1:2" ht="20.100000000000001" customHeight="1" x14ac:dyDescent="0.25">
      <c r="A520" s="94" t="s">
        <v>242</v>
      </c>
      <c r="B520" s="95">
        <v>0</v>
      </c>
    </row>
    <row r="521" spans="1:2" ht="31.5" customHeight="1" x14ac:dyDescent="0.25">
      <c r="A521" s="106" t="s">
        <v>928</v>
      </c>
      <c r="B521" s="106"/>
    </row>
    <row r="522" spans="1:2" ht="20.100000000000001" customHeight="1" x14ac:dyDescent="0.25">
      <c r="A522" s="74" t="s">
        <v>22</v>
      </c>
      <c r="B522" s="75">
        <f>B523+B680+B739+B757</f>
        <v>282.93599999999998</v>
      </c>
    </row>
    <row r="523" spans="1:2" ht="20.100000000000001" customHeight="1" x14ac:dyDescent="0.25">
      <c r="A523" s="76" t="s">
        <v>15</v>
      </c>
      <c r="B523" s="77">
        <f>SUM(B524,B535,B603:B604,B612,B620,B647,B657)</f>
        <v>261.43599999999998</v>
      </c>
    </row>
    <row r="524" spans="1:2" ht="20.100000000000001" customHeight="1" x14ac:dyDescent="0.25">
      <c r="A524" s="78" t="s">
        <v>98</v>
      </c>
      <c r="B524" s="79">
        <f>SUM(B525,B534)</f>
        <v>0</v>
      </c>
    </row>
    <row r="525" spans="1:2" ht="20.100000000000001" customHeight="1" x14ac:dyDescent="0.25">
      <c r="A525" s="80" t="s">
        <v>99</v>
      </c>
      <c r="B525" s="81">
        <f>SUM(B526,B533)</f>
        <v>0</v>
      </c>
    </row>
    <row r="526" spans="1:2" ht="20.100000000000001" customHeight="1" x14ac:dyDescent="0.25">
      <c r="A526" s="82" t="s">
        <v>100</v>
      </c>
      <c r="B526" s="81">
        <f>SUM(B527:B532)</f>
        <v>0</v>
      </c>
    </row>
    <row r="527" spans="1:2" ht="20.100000000000001" customHeight="1" x14ac:dyDescent="0.25">
      <c r="A527" s="83" t="s">
        <v>101</v>
      </c>
      <c r="B527" s="81">
        <v>0</v>
      </c>
    </row>
    <row r="528" spans="1:2" ht="20.100000000000001" customHeight="1" x14ac:dyDescent="0.25">
      <c r="A528" s="83" t="s">
        <v>102</v>
      </c>
      <c r="B528" s="81">
        <v>0</v>
      </c>
    </row>
    <row r="529" spans="1:2" ht="20.100000000000001" customHeight="1" x14ac:dyDescent="0.25">
      <c r="A529" s="83" t="s">
        <v>103</v>
      </c>
      <c r="B529" s="81">
        <v>0</v>
      </c>
    </row>
    <row r="530" spans="1:2" ht="20.100000000000001" customHeight="1" x14ac:dyDescent="0.25">
      <c r="A530" s="83" t="s">
        <v>104</v>
      </c>
      <c r="B530" s="81">
        <v>0</v>
      </c>
    </row>
    <row r="531" spans="1:2" ht="20.100000000000001" customHeight="1" x14ac:dyDescent="0.25">
      <c r="A531" s="83" t="s">
        <v>105</v>
      </c>
      <c r="B531" s="81">
        <v>0</v>
      </c>
    </row>
    <row r="532" spans="1:2" ht="20.100000000000001" customHeight="1" x14ac:dyDescent="0.25">
      <c r="A532" s="83" t="s">
        <v>106</v>
      </c>
      <c r="B532" s="81">
        <v>0</v>
      </c>
    </row>
    <row r="533" spans="1:2" ht="20.100000000000001" customHeight="1" x14ac:dyDescent="0.25">
      <c r="A533" s="82" t="s">
        <v>107</v>
      </c>
      <c r="B533" s="81">
        <v>0</v>
      </c>
    </row>
    <row r="534" spans="1:2" ht="20.100000000000001" customHeight="1" x14ac:dyDescent="0.25">
      <c r="A534" s="84" t="s">
        <v>108</v>
      </c>
      <c r="B534" s="85">
        <v>0</v>
      </c>
    </row>
    <row r="535" spans="1:2" ht="20.100000000000001" customHeight="1" x14ac:dyDescent="0.25">
      <c r="A535" s="78" t="s">
        <v>109</v>
      </c>
      <c r="B535" s="79">
        <f>SUM(B536:B537,B540,B576:B580,B587:B588)</f>
        <v>115.36499999999999</v>
      </c>
    </row>
    <row r="536" spans="1:2" ht="20.100000000000001" customHeight="1" x14ac:dyDescent="0.25">
      <c r="A536" s="80" t="s">
        <v>110</v>
      </c>
      <c r="B536" s="81">
        <v>25.97</v>
      </c>
    </row>
    <row r="537" spans="1:2" ht="20.100000000000001" customHeight="1" x14ac:dyDescent="0.25">
      <c r="A537" s="80" t="s">
        <v>111</v>
      </c>
      <c r="B537" s="81">
        <f>SUM(B538:B539)</f>
        <v>9</v>
      </c>
    </row>
    <row r="538" spans="1:2" ht="20.100000000000001" customHeight="1" x14ac:dyDescent="0.25">
      <c r="A538" s="82" t="s">
        <v>112</v>
      </c>
      <c r="B538" s="81">
        <v>2</v>
      </c>
    </row>
    <row r="539" spans="1:2" ht="20.100000000000001" customHeight="1" x14ac:dyDescent="0.25">
      <c r="A539" s="82" t="s">
        <v>113</v>
      </c>
      <c r="B539" s="81">
        <v>7</v>
      </c>
    </row>
    <row r="540" spans="1:2" ht="20.100000000000001" customHeight="1" x14ac:dyDescent="0.25">
      <c r="A540" s="80" t="s">
        <v>114</v>
      </c>
      <c r="B540" s="81">
        <f>SUM(B541:B544,B556,B560:B566,B574:B575)</f>
        <v>28.5</v>
      </c>
    </row>
    <row r="541" spans="1:2" ht="28.5" customHeight="1" x14ac:dyDescent="0.25">
      <c r="A541" s="82" t="s">
        <v>115</v>
      </c>
      <c r="B541" s="81">
        <v>3</v>
      </c>
    </row>
    <row r="542" spans="1:2" ht="20.100000000000001" customHeight="1" x14ac:dyDescent="0.25">
      <c r="A542" s="82" t="s">
        <v>116</v>
      </c>
      <c r="B542" s="81">
        <v>0</v>
      </c>
    </row>
    <row r="543" spans="1:2" ht="51.75" customHeight="1" x14ac:dyDescent="0.25">
      <c r="A543" s="82" t="s">
        <v>117</v>
      </c>
      <c r="B543" s="81">
        <v>9</v>
      </c>
    </row>
    <row r="544" spans="1:2" ht="30" customHeight="1" x14ac:dyDescent="0.25">
      <c r="A544" s="82" t="s">
        <v>118</v>
      </c>
      <c r="B544" s="81">
        <f>SUM(B545:B555)</f>
        <v>1.5</v>
      </c>
    </row>
    <row r="545" spans="1:2" ht="20.100000000000001" customHeight="1" x14ac:dyDescent="0.25">
      <c r="A545" s="83" t="s">
        <v>45</v>
      </c>
      <c r="B545" s="81">
        <v>0</v>
      </c>
    </row>
    <row r="546" spans="1:2" ht="20.100000000000001" customHeight="1" x14ac:dyDescent="0.25">
      <c r="A546" s="83" t="s">
        <v>46</v>
      </c>
      <c r="B546" s="81">
        <v>0</v>
      </c>
    </row>
    <row r="547" spans="1:2" ht="20.100000000000001" customHeight="1" x14ac:dyDescent="0.25">
      <c r="A547" s="83" t="s">
        <v>119</v>
      </c>
      <c r="B547" s="81">
        <v>0</v>
      </c>
    </row>
    <row r="548" spans="1:2" ht="20.100000000000001" customHeight="1" x14ac:dyDescent="0.25">
      <c r="A548" s="83" t="s">
        <v>120</v>
      </c>
      <c r="B548" s="81">
        <v>0</v>
      </c>
    </row>
    <row r="549" spans="1:2" ht="20.100000000000001" customHeight="1" x14ac:dyDescent="0.25">
      <c r="A549" s="83" t="s">
        <v>121</v>
      </c>
      <c r="B549" s="81">
        <v>0.5</v>
      </c>
    </row>
    <row r="550" spans="1:2" ht="20.100000000000001" customHeight="1" x14ac:dyDescent="0.25">
      <c r="A550" s="83" t="s">
        <v>122</v>
      </c>
      <c r="B550" s="81">
        <v>0</v>
      </c>
    </row>
    <row r="551" spans="1:2" ht="20.100000000000001" customHeight="1" x14ac:dyDescent="0.25">
      <c r="A551" s="83" t="s">
        <v>48</v>
      </c>
      <c r="B551" s="81">
        <v>0</v>
      </c>
    </row>
    <row r="552" spans="1:2" ht="20.100000000000001" customHeight="1" x14ac:dyDescent="0.25">
      <c r="A552" s="83" t="s">
        <v>54</v>
      </c>
      <c r="B552" s="81">
        <v>0</v>
      </c>
    </row>
    <row r="553" spans="1:2" ht="20.100000000000001" customHeight="1" x14ac:dyDescent="0.25">
      <c r="A553" s="83" t="s">
        <v>55</v>
      </c>
      <c r="B553" s="81">
        <v>0</v>
      </c>
    </row>
    <row r="554" spans="1:2" ht="20.100000000000001" customHeight="1" x14ac:dyDescent="0.25">
      <c r="A554" s="83" t="s">
        <v>123</v>
      </c>
      <c r="B554" s="81">
        <v>0</v>
      </c>
    </row>
    <row r="555" spans="1:2" ht="32.25" customHeight="1" x14ac:dyDescent="0.25">
      <c r="A555" s="83" t="s">
        <v>124</v>
      </c>
      <c r="B555" s="81">
        <v>1</v>
      </c>
    </row>
    <row r="556" spans="1:2" ht="20.100000000000001" customHeight="1" x14ac:dyDescent="0.25">
      <c r="A556" s="82" t="s">
        <v>125</v>
      </c>
      <c r="B556" s="81">
        <f>SUM(B557:B559)</f>
        <v>5</v>
      </c>
    </row>
    <row r="557" spans="1:2" ht="20.100000000000001" customHeight="1" x14ac:dyDescent="0.25">
      <c r="A557" s="83" t="s">
        <v>126</v>
      </c>
      <c r="B557" s="81">
        <v>1</v>
      </c>
    </row>
    <row r="558" spans="1:2" ht="20.100000000000001" customHeight="1" x14ac:dyDescent="0.25">
      <c r="A558" s="83" t="s">
        <v>59</v>
      </c>
      <c r="B558" s="81">
        <v>0</v>
      </c>
    </row>
    <row r="559" spans="1:2" ht="30" customHeight="1" x14ac:dyDescent="0.25">
      <c r="A559" s="83" t="s">
        <v>127</v>
      </c>
      <c r="B559" s="81">
        <v>4</v>
      </c>
    </row>
    <row r="560" spans="1:2" ht="20.100000000000001" customHeight="1" x14ac:dyDescent="0.25">
      <c r="A560" s="82" t="s">
        <v>128</v>
      </c>
      <c r="B560" s="81">
        <v>5</v>
      </c>
    </row>
    <row r="561" spans="1:2" ht="20.100000000000001" customHeight="1" x14ac:dyDescent="0.25">
      <c r="A561" s="82" t="s">
        <v>129</v>
      </c>
      <c r="B561" s="86">
        <v>0</v>
      </c>
    </row>
    <row r="562" spans="1:2" ht="33" customHeight="1" x14ac:dyDescent="0.25">
      <c r="A562" s="82" t="s">
        <v>130</v>
      </c>
      <c r="B562" s="86">
        <v>0</v>
      </c>
    </row>
    <row r="563" spans="1:2" ht="31.5" customHeight="1" x14ac:dyDescent="0.25">
      <c r="A563" s="82" t="s">
        <v>131</v>
      </c>
      <c r="B563" s="86">
        <v>5</v>
      </c>
    </row>
    <row r="564" spans="1:2" ht="20.100000000000001" customHeight="1" x14ac:dyDescent="0.25">
      <c r="A564" s="82" t="s">
        <v>132</v>
      </c>
      <c r="B564" s="86">
        <v>0</v>
      </c>
    </row>
    <row r="565" spans="1:2" ht="20.100000000000001" customHeight="1" x14ac:dyDescent="0.25">
      <c r="A565" s="82" t="s">
        <v>133</v>
      </c>
      <c r="B565" s="86">
        <v>0</v>
      </c>
    </row>
    <row r="566" spans="1:2" ht="20.100000000000001" customHeight="1" x14ac:dyDescent="0.25">
      <c r="A566" s="82" t="s">
        <v>134</v>
      </c>
      <c r="B566" s="81">
        <f>SUM(B567:B573)</f>
        <v>0</v>
      </c>
    </row>
    <row r="567" spans="1:2" ht="20.100000000000001" customHeight="1" x14ac:dyDescent="0.25">
      <c r="A567" s="83" t="s">
        <v>135</v>
      </c>
      <c r="B567" s="86">
        <v>0</v>
      </c>
    </row>
    <row r="568" spans="1:2" ht="20.100000000000001" customHeight="1" x14ac:dyDescent="0.25">
      <c r="A568" s="83" t="s">
        <v>136</v>
      </c>
      <c r="B568" s="86">
        <v>0</v>
      </c>
    </row>
    <row r="569" spans="1:2" ht="20.100000000000001" customHeight="1" x14ac:dyDescent="0.25">
      <c r="A569" s="83" t="s">
        <v>137</v>
      </c>
      <c r="B569" s="86">
        <v>0</v>
      </c>
    </row>
    <row r="570" spans="1:2" ht="20.100000000000001" customHeight="1" x14ac:dyDescent="0.25">
      <c r="A570" s="83" t="s">
        <v>138</v>
      </c>
      <c r="B570" s="86">
        <v>0</v>
      </c>
    </row>
    <row r="571" spans="1:2" ht="28.5" customHeight="1" x14ac:dyDescent="0.25">
      <c r="A571" s="83" t="s">
        <v>139</v>
      </c>
      <c r="B571" s="86">
        <v>0</v>
      </c>
    </row>
    <row r="572" spans="1:2" ht="33.75" customHeight="1" x14ac:dyDescent="0.25">
      <c r="A572" s="83" t="s">
        <v>140</v>
      </c>
      <c r="B572" s="86">
        <v>0</v>
      </c>
    </row>
    <row r="573" spans="1:2" ht="32.25" customHeight="1" x14ac:dyDescent="0.25">
      <c r="A573" s="83" t="s">
        <v>141</v>
      </c>
      <c r="B573" s="86">
        <v>0</v>
      </c>
    </row>
    <row r="574" spans="1:2" ht="27.75" customHeight="1" x14ac:dyDescent="0.25">
      <c r="A574" s="82" t="s">
        <v>142</v>
      </c>
      <c r="B574" s="81">
        <v>0</v>
      </c>
    </row>
    <row r="575" spans="1:2" ht="20.100000000000001" customHeight="1" x14ac:dyDescent="0.25">
      <c r="A575" s="82" t="s">
        <v>143</v>
      </c>
      <c r="B575" s="81">
        <v>0</v>
      </c>
    </row>
    <row r="576" spans="1:2" ht="20.100000000000001" customHeight="1" x14ac:dyDescent="0.25">
      <c r="A576" s="80" t="s">
        <v>144</v>
      </c>
      <c r="B576" s="81">
        <v>5</v>
      </c>
    </row>
    <row r="577" spans="1:2" ht="20.100000000000001" customHeight="1" x14ac:dyDescent="0.25">
      <c r="A577" s="80" t="s">
        <v>145</v>
      </c>
      <c r="B577" s="81">
        <v>0</v>
      </c>
    </row>
    <row r="578" spans="1:2" ht="23.25" customHeight="1" x14ac:dyDescent="0.25">
      <c r="A578" s="80" t="s">
        <v>146</v>
      </c>
      <c r="B578" s="81">
        <v>0</v>
      </c>
    </row>
    <row r="579" spans="1:2" ht="27.75" customHeight="1" x14ac:dyDescent="0.25">
      <c r="A579" s="80" t="s">
        <v>147</v>
      </c>
      <c r="B579" s="81">
        <v>1</v>
      </c>
    </row>
    <row r="580" spans="1:2" ht="29.25" customHeight="1" x14ac:dyDescent="0.25">
      <c r="A580" s="80" t="s">
        <v>148</v>
      </c>
      <c r="B580" s="81">
        <f>SUM(B581:B586)</f>
        <v>0</v>
      </c>
    </row>
    <row r="581" spans="1:2" ht="20.100000000000001" customHeight="1" x14ac:dyDescent="0.25">
      <c r="A581" s="82" t="s">
        <v>149</v>
      </c>
      <c r="B581" s="81">
        <v>0</v>
      </c>
    </row>
    <row r="582" spans="1:2" ht="20.100000000000001" customHeight="1" x14ac:dyDescent="0.25">
      <c r="A582" s="82" t="s">
        <v>150</v>
      </c>
      <c r="B582" s="81">
        <v>0</v>
      </c>
    </row>
    <row r="583" spans="1:2" ht="27.75" customHeight="1" x14ac:dyDescent="0.25">
      <c r="A583" s="82" t="s">
        <v>151</v>
      </c>
      <c r="B583" s="85">
        <v>0</v>
      </c>
    </row>
    <row r="584" spans="1:2" ht="20.100000000000001" customHeight="1" x14ac:dyDescent="0.25">
      <c r="A584" s="82" t="s">
        <v>152</v>
      </c>
      <c r="B584" s="81">
        <v>0</v>
      </c>
    </row>
    <row r="585" spans="1:2" ht="26.25" customHeight="1" x14ac:dyDescent="0.25">
      <c r="A585" s="82" t="s">
        <v>153</v>
      </c>
      <c r="B585" s="81">
        <v>0</v>
      </c>
    </row>
    <row r="586" spans="1:2" ht="33" customHeight="1" x14ac:dyDescent="0.25">
      <c r="A586" s="82" t="s">
        <v>154</v>
      </c>
      <c r="B586" s="81">
        <v>0</v>
      </c>
    </row>
    <row r="587" spans="1:2" ht="20.100000000000001" customHeight="1" x14ac:dyDescent="0.25">
      <c r="A587" s="80" t="s">
        <v>155</v>
      </c>
      <c r="B587" s="81">
        <v>0</v>
      </c>
    </row>
    <row r="588" spans="1:2" ht="20.100000000000001" customHeight="1" x14ac:dyDescent="0.25">
      <c r="A588" s="80" t="s">
        <v>156</v>
      </c>
      <c r="B588" s="81">
        <f>SUM(B589:B602)</f>
        <v>45.894999999999996</v>
      </c>
    </row>
    <row r="589" spans="1:2" ht="20.100000000000001" customHeight="1" x14ac:dyDescent="0.25">
      <c r="A589" s="82" t="s">
        <v>157</v>
      </c>
      <c r="B589" s="81">
        <v>0</v>
      </c>
    </row>
    <row r="590" spans="1:2" ht="20.100000000000001" customHeight="1" x14ac:dyDescent="0.25">
      <c r="A590" s="82" t="s">
        <v>158</v>
      </c>
      <c r="B590" s="81">
        <v>0</v>
      </c>
    </row>
    <row r="591" spans="1:2" ht="20.100000000000001" customHeight="1" x14ac:dyDescent="0.25">
      <c r="A591" s="82" t="s">
        <v>159</v>
      </c>
      <c r="B591" s="81">
        <v>4.3</v>
      </c>
    </row>
    <row r="592" spans="1:2" ht="30.75" customHeight="1" x14ac:dyDescent="0.25">
      <c r="A592" s="82" t="s">
        <v>160</v>
      </c>
      <c r="B592" s="81">
        <v>0</v>
      </c>
    </row>
    <row r="593" spans="1:2" ht="20.100000000000001" customHeight="1" x14ac:dyDescent="0.25">
      <c r="A593" s="82" t="s">
        <v>161</v>
      </c>
      <c r="B593" s="81">
        <v>0</v>
      </c>
    </row>
    <row r="594" spans="1:2" ht="31.5" customHeight="1" x14ac:dyDescent="0.25">
      <c r="A594" s="82" t="s">
        <v>162</v>
      </c>
      <c r="B594" s="81">
        <v>0</v>
      </c>
    </row>
    <row r="595" spans="1:2" ht="27" customHeight="1" x14ac:dyDescent="0.25">
      <c r="A595" s="82" t="s">
        <v>163</v>
      </c>
      <c r="B595" s="81">
        <v>1</v>
      </c>
    </row>
    <row r="596" spans="1:2" ht="20.100000000000001" customHeight="1" x14ac:dyDescent="0.25">
      <c r="A596" s="82" t="s">
        <v>164</v>
      </c>
      <c r="B596" s="81">
        <v>0</v>
      </c>
    </row>
    <row r="597" spans="1:2" ht="20.100000000000001" customHeight="1" x14ac:dyDescent="0.25">
      <c r="A597" s="82" t="s">
        <v>165</v>
      </c>
      <c r="B597" s="81">
        <v>0</v>
      </c>
    </row>
    <row r="598" spans="1:2" ht="20.100000000000001" customHeight="1" x14ac:dyDescent="0.25">
      <c r="A598" s="82" t="s">
        <v>166</v>
      </c>
      <c r="B598" s="81">
        <v>0</v>
      </c>
    </row>
    <row r="599" spans="1:2" ht="20.100000000000001" customHeight="1" x14ac:dyDescent="0.25">
      <c r="A599" s="82" t="s">
        <v>167</v>
      </c>
      <c r="B599" s="81">
        <v>0</v>
      </c>
    </row>
    <row r="600" spans="1:2" ht="31.5" customHeight="1" x14ac:dyDescent="0.25">
      <c r="A600" s="82" t="s">
        <v>168</v>
      </c>
      <c r="B600" s="81">
        <v>0</v>
      </c>
    </row>
    <row r="601" spans="1:2" ht="20.100000000000001" customHeight="1" x14ac:dyDescent="0.25">
      <c r="A601" s="82" t="s">
        <v>169</v>
      </c>
      <c r="B601" s="81">
        <v>0</v>
      </c>
    </row>
    <row r="602" spans="1:2" ht="20.100000000000001" customHeight="1" x14ac:dyDescent="0.25">
      <c r="A602" s="82" t="s">
        <v>170</v>
      </c>
      <c r="B602" s="81">
        <v>40.594999999999999</v>
      </c>
    </row>
    <row r="603" spans="1:2" ht="20.100000000000001" customHeight="1" x14ac:dyDescent="0.25">
      <c r="A603" s="87" t="s">
        <v>171</v>
      </c>
      <c r="B603" s="81">
        <v>0</v>
      </c>
    </row>
    <row r="604" spans="1:2" ht="20.100000000000001" customHeight="1" x14ac:dyDescent="0.25">
      <c r="A604" s="78" t="s">
        <v>16</v>
      </c>
      <c r="B604" s="79">
        <f>SUM(B605,B610:B611)</f>
        <v>0</v>
      </c>
    </row>
    <row r="605" spans="1:2" ht="20.100000000000001" customHeight="1" x14ac:dyDescent="0.25">
      <c r="A605" s="80" t="s">
        <v>172</v>
      </c>
      <c r="B605" s="81">
        <f>SUM(B606:B609)</f>
        <v>0</v>
      </c>
    </row>
    <row r="606" spans="1:2" ht="20.100000000000001" customHeight="1" x14ac:dyDescent="0.25">
      <c r="A606" s="82" t="s">
        <v>173</v>
      </c>
      <c r="B606" s="81">
        <v>0</v>
      </c>
    </row>
    <row r="607" spans="1:2" ht="20.100000000000001" customHeight="1" x14ac:dyDescent="0.25">
      <c r="A607" s="82" t="s">
        <v>174</v>
      </c>
      <c r="B607" s="81">
        <v>0</v>
      </c>
    </row>
    <row r="608" spans="1:2" ht="20.100000000000001" customHeight="1" x14ac:dyDescent="0.25">
      <c r="A608" s="82" t="s">
        <v>175</v>
      </c>
      <c r="B608" s="81">
        <v>0</v>
      </c>
    </row>
    <row r="609" spans="1:2" ht="20.100000000000001" customHeight="1" x14ac:dyDescent="0.25">
      <c r="A609" s="82" t="s">
        <v>176</v>
      </c>
      <c r="B609" s="81">
        <v>0</v>
      </c>
    </row>
    <row r="610" spans="1:2" ht="20.100000000000001" customHeight="1" x14ac:dyDescent="0.25">
      <c r="A610" s="80" t="s">
        <v>177</v>
      </c>
      <c r="B610" s="81">
        <v>0</v>
      </c>
    </row>
    <row r="611" spans="1:2" ht="20.100000000000001" customHeight="1" x14ac:dyDescent="0.25">
      <c r="A611" s="80" t="s">
        <v>178</v>
      </c>
      <c r="B611" s="81">
        <v>0</v>
      </c>
    </row>
    <row r="612" spans="1:2" ht="20.100000000000001" customHeight="1" x14ac:dyDescent="0.25">
      <c r="A612" s="78" t="s">
        <v>17</v>
      </c>
      <c r="B612" s="79">
        <f>SUM(B613,B616,B619)</f>
        <v>0</v>
      </c>
    </row>
    <row r="613" spans="1:2" ht="20.100000000000001" customHeight="1" x14ac:dyDescent="0.25">
      <c r="A613" s="80" t="s">
        <v>179</v>
      </c>
      <c r="B613" s="81">
        <f>SUM(B614:B615)</f>
        <v>0</v>
      </c>
    </row>
    <row r="614" spans="1:2" ht="20.100000000000001" customHeight="1" x14ac:dyDescent="0.25">
      <c r="A614" s="82" t="s">
        <v>180</v>
      </c>
      <c r="B614" s="81">
        <v>0</v>
      </c>
    </row>
    <row r="615" spans="1:2" ht="20.100000000000001" customHeight="1" x14ac:dyDescent="0.25">
      <c r="A615" s="82" t="s">
        <v>181</v>
      </c>
      <c r="B615" s="81">
        <v>0</v>
      </c>
    </row>
    <row r="616" spans="1:2" ht="20.100000000000001" customHeight="1" x14ac:dyDescent="0.25">
      <c r="A616" s="80" t="s">
        <v>182</v>
      </c>
      <c r="B616" s="81">
        <f>SUM(B617:B618)</f>
        <v>0</v>
      </c>
    </row>
    <row r="617" spans="1:2" ht="20.100000000000001" customHeight="1" x14ac:dyDescent="0.25">
      <c r="A617" s="82" t="s">
        <v>183</v>
      </c>
      <c r="B617" s="81">
        <v>0</v>
      </c>
    </row>
    <row r="618" spans="1:2" ht="20.100000000000001" customHeight="1" x14ac:dyDescent="0.25">
      <c r="A618" s="82" t="s">
        <v>184</v>
      </c>
      <c r="B618" s="81">
        <v>0</v>
      </c>
    </row>
    <row r="619" spans="1:2" ht="20.100000000000001" customHeight="1" x14ac:dyDescent="0.25">
      <c r="A619" s="80" t="s">
        <v>185</v>
      </c>
      <c r="B619" s="81">
        <v>0</v>
      </c>
    </row>
    <row r="620" spans="1:2" ht="20.100000000000001" customHeight="1" x14ac:dyDescent="0.25">
      <c r="A620" s="78" t="s">
        <v>2</v>
      </c>
      <c r="B620" s="79">
        <f>SUM(B621,B624,B627:B646)</f>
        <v>0</v>
      </c>
    </row>
    <row r="621" spans="1:2" ht="20.100000000000001" customHeight="1" x14ac:dyDescent="0.25">
      <c r="A621" s="80" t="s">
        <v>92</v>
      </c>
      <c r="B621" s="81">
        <f>SUM(B622:B623)</f>
        <v>0</v>
      </c>
    </row>
    <row r="622" spans="1:2" ht="20.100000000000001" customHeight="1" x14ac:dyDescent="0.25">
      <c r="A622" s="82" t="s">
        <v>12</v>
      </c>
      <c r="B622" s="81">
        <v>0</v>
      </c>
    </row>
    <row r="623" spans="1:2" ht="20.100000000000001" customHeight="1" x14ac:dyDescent="0.25">
      <c r="A623" s="82" t="s">
        <v>13</v>
      </c>
      <c r="B623" s="81">
        <v>0</v>
      </c>
    </row>
    <row r="624" spans="1:2" ht="20.100000000000001" customHeight="1" x14ac:dyDescent="0.25">
      <c r="A624" s="80" t="s">
        <v>93</v>
      </c>
      <c r="B624" s="81">
        <f>SUM(B625:B626)</f>
        <v>0</v>
      </c>
    </row>
    <row r="625" spans="1:2" ht="20.100000000000001" customHeight="1" x14ac:dyDescent="0.25">
      <c r="A625" s="82" t="s">
        <v>12</v>
      </c>
      <c r="B625" s="86">
        <v>0</v>
      </c>
    </row>
    <row r="626" spans="1:2" ht="20.100000000000001" customHeight="1" x14ac:dyDescent="0.25">
      <c r="A626" s="82" t="s">
        <v>13</v>
      </c>
      <c r="B626" s="81">
        <v>0</v>
      </c>
    </row>
    <row r="627" spans="1:2" ht="20.100000000000001" customHeight="1" x14ac:dyDescent="0.25">
      <c r="A627" s="80" t="s">
        <v>186</v>
      </c>
      <c r="B627" s="81">
        <v>0</v>
      </c>
    </row>
    <row r="628" spans="1:2" ht="20.100000000000001" customHeight="1" x14ac:dyDescent="0.25">
      <c r="A628" s="80" t="s">
        <v>187</v>
      </c>
      <c r="B628" s="81">
        <v>0</v>
      </c>
    </row>
    <row r="629" spans="1:2" ht="20.100000000000001" customHeight="1" x14ac:dyDescent="0.25">
      <c r="A629" s="80" t="s">
        <v>188</v>
      </c>
      <c r="B629" s="81">
        <v>0</v>
      </c>
    </row>
    <row r="630" spans="1:2" ht="20.100000000000001" customHeight="1" x14ac:dyDescent="0.25">
      <c r="A630" s="80" t="s">
        <v>189</v>
      </c>
      <c r="B630" s="81">
        <v>0</v>
      </c>
    </row>
    <row r="631" spans="1:2" ht="20.100000000000001" customHeight="1" x14ac:dyDescent="0.25">
      <c r="A631" s="80" t="s">
        <v>190</v>
      </c>
      <c r="B631" s="81">
        <v>0</v>
      </c>
    </row>
    <row r="632" spans="1:2" ht="20.100000000000001" customHeight="1" x14ac:dyDescent="0.25">
      <c r="A632" s="80" t="s">
        <v>191</v>
      </c>
      <c r="B632" s="81">
        <v>0</v>
      </c>
    </row>
    <row r="633" spans="1:2" ht="20.100000000000001" customHeight="1" x14ac:dyDescent="0.25">
      <c r="A633" s="80" t="s">
        <v>192</v>
      </c>
      <c r="B633" s="81">
        <v>0</v>
      </c>
    </row>
    <row r="634" spans="1:2" ht="20.100000000000001" customHeight="1" x14ac:dyDescent="0.25">
      <c r="A634" s="80" t="s">
        <v>188</v>
      </c>
      <c r="B634" s="81">
        <v>0</v>
      </c>
    </row>
    <row r="635" spans="1:2" ht="20.100000000000001" customHeight="1" x14ac:dyDescent="0.25">
      <c r="A635" s="80" t="s">
        <v>189</v>
      </c>
      <c r="B635" s="81">
        <v>0</v>
      </c>
    </row>
    <row r="636" spans="1:2" ht="20.100000000000001" customHeight="1" x14ac:dyDescent="0.25">
      <c r="A636" s="80" t="s">
        <v>193</v>
      </c>
      <c r="B636" s="81">
        <v>0</v>
      </c>
    </row>
    <row r="637" spans="1:2" ht="20.100000000000001" customHeight="1" x14ac:dyDescent="0.25">
      <c r="A637" s="80" t="s">
        <v>186</v>
      </c>
      <c r="B637" s="81">
        <v>0</v>
      </c>
    </row>
    <row r="638" spans="1:2" ht="20.100000000000001" customHeight="1" x14ac:dyDescent="0.25">
      <c r="A638" s="80" t="s">
        <v>187</v>
      </c>
      <c r="B638" s="81">
        <v>0</v>
      </c>
    </row>
    <row r="639" spans="1:2" ht="20.100000000000001" customHeight="1" x14ac:dyDescent="0.25">
      <c r="A639" s="80" t="s">
        <v>188</v>
      </c>
      <c r="B639" s="81">
        <v>0</v>
      </c>
    </row>
    <row r="640" spans="1:2" ht="20.100000000000001" customHeight="1" x14ac:dyDescent="0.25">
      <c r="A640" s="80" t="s">
        <v>194</v>
      </c>
      <c r="B640" s="81">
        <v>0</v>
      </c>
    </row>
    <row r="641" spans="1:2" ht="20.100000000000001" customHeight="1" x14ac:dyDescent="0.25">
      <c r="A641" s="80" t="s">
        <v>189</v>
      </c>
      <c r="B641" s="81">
        <v>0</v>
      </c>
    </row>
    <row r="642" spans="1:2" ht="20.100000000000001" customHeight="1" x14ac:dyDescent="0.25">
      <c r="A642" s="80" t="s">
        <v>190</v>
      </c>
      <c r="B642" s="81">
        <v>0</v>
      </c>
    </row>
    <row r="643" spans="1:2" ht="20.100000000000001" customHeight="1" x14ac:dyDescent="0.25">
      <c r="A643" s="80" t="s">
        <v>194</v>
      </c>
      <c r="B643" s="81">
        <v>0</v>
      </c>
    </row>
    <row r="644" spans="1:2" ht="20.100000000000001" customHeight="1" x14ac:dyDescent="0.25">
      <c r="A644" s="80" t="s">
        <v>188</v>
      </c>
      <c r="B644" s="81">
        <v>0</v>
      </c>
    </row>
    <row r="645" spans="1:2" ht="20.100000000000001" customHeight="1" x14ac:dyDescent="0.25">
      <c r="A645" s="80" t="s">
        <v>189</v>
      </c>
      <c r="B645" s="81">
        <v>0</v>
      </c>
    </row>
    <row r="646" spans="1:2" ht="20.100000000000001" customHeight="1" x14ac:dyDescent="0.25">
      <c r="A646" s="80" t="s">
        <v>193</v>
      </c>
      <c r="B646" s="81">
        <v>0</v>
      </c>
    </row>
    <row r="647" spans="1:2" ht="20.100000000000001" customHeight="1" x14ac:dyDescent="0.25">
      <c r="A647" s="78" t="s">
        <v>195</v>
      </c>
      <c r="B647" s="79">
        <f>SUM(B648,B651,B654)</f>
        <v>0</v>
      </c>
    </row>
    <row r="648" spans="1:2" ht="20.100000000000001" customHeight="1" x14ac:dyDescent="0.25">
      <c r="A648" s="80" t="s">
        <v>196</v>
      </c>
      <c r="B648" s="81">
        <f>SUM(B649:B650)</f>
        <v>0</v>
      </c>
    </row>
    <row r="649" spans="1:2" ht="20.100000000000001" customHeight="1" x14ac:dyDescent="0.25">
      <c r="A649" s="82" t="s">
        <v>197</v>
      </c>
      <c r="B649" s="81">
        <v>0</v>
      </c>
    </row>
    <row r="650" spans="1:2" ht="20.100000000000001" customHeight="1" x14ac:dyDescent="0.25">
      <c r="A650" s="82" t="s">
        <v>198</v>
      </c>
      <c r="B650" s="81">
        <v>0</v>
      </c>
    </row>
    <row r="651" spans="1:2" ht="20.100000000000001" customHeight="1" x14ac:dyDescent="0.25">
      <c r="A651" s="80" t="s">
        <v>199</v>
      </c>
      <c r="B651" s="81">
        <f>SUM(B652:B653)</f>
        <v>0</v>
      </c>
    </row>
    <row r="652" spans="1:2" ht="20.100000000000001" customHeight="1" x14ac:dyDescent="0.25">
      <c r="A652" s="82" t="s">
        <v>197</v>
      </c>
      <c r="B652" s="81">
        <v>0</v>
      </c>
    </row>
    <row r="653" spans="1:2" ht="20.100000000000001" customHeight="1" x14ac:dyDescent="0.25">
      <c r="A653" s="82" t="s">
        <v>198</v>
      </c>
      <c r="B653" s="81">
        <v>0</v>
      </c>
    </row>
    <row r="654" spans="1:2" ht="20.100000000000001" customHeight="1" x14ac:dyDescent="0.25">
      <c r="A654" s="80" t="s">
        <v>200</v>
      </c>
      <c r="B654" s="86">
        <v>0</v>
      </c>
    </row>
    <row r="655" spans="1:2" ht="20.100000000000001" customHeight="1" x14ac:dyDescent="0.25">
      <c r="A655" s="82" t="s">
        <v>197</v>
      </c>
      <c r="B655" s="81">
        <v>0</v>
      </c>
    </row>
    <row r="656" spans="1:2" ht="20.100000000000001" customHeight="1" x14ac:dyDescent="0.25">
      <c r="A656" s="82" t="s">
        <v>198</v>
      </c>
      <c r="B656" s="81">
        <v>0</v>
      </c>
    </row>
    <row r="657" spans="1:2" ht="20.100000000000001" customHeight="1" x14ac:dyDescent="0.25">
      <c r="A657" s="78" t="s">
        <v>201</v>
      </c>
      <c r="B657" s="79">
        <f>SUM(B658:B659)</f>
        <v>146.071</v>
      </c>
    </row>
    <row r="658" spans="1:2" ht="20.100000000000001" customHeight="1" x14ac:dyDescent="0.25">
      <c r="A658" s="80" t="s">
        <v>4</v>
      </c>
      <c r="B658" s="81">
        <v>0</v>
      </c>
    </row>
    <row r="659" spans="1:2" ht="20.100000000000001" customHeight="1" x14ac:dyDescent="0.25">
      <c r="A659" s="80" t="s">
        <v>202</v>
      </c>
      <c r="B659" s="81">
        <f>SUM(B660,B679)</f>
        <v>146.071</v>
      </c>
    </row>
    <row r="660" spans="1:2" ht="20.100000000000001" customHeight="1" x14ac:dyDescent="0.25">
      <c r="A660" s="82" t="s">
        <v>203</v>
      </c>
      <c r="B660" s="81">
        <f>SUM(B661:B678)</f>
        <v>146.071</v>
      </c>
    </row>
    <row r="661" spans="1:2" ht="34.5" customHeight="1" x14ac:dyDescent="0.25">
      <c r="A661" s="83" t="s">
        <v>204</v>
      </c>
      <c r="B661" s="81">
        <v>0</v>
      </c>
    </row>
    <row r="662" spans="1:2" ht="20.100000000000001" customHeight="1" x14ac:dyDescent="0.25">
      <c r="A662" s="83" t="s">
        <v>205</v>
      </c>
      <c r="B662" s="81">
        <v>0</v>
      </c>
    </row>
    <row r="663" spans="1:2" ht="20.100000000000001" customHeight="1" x14ac:dyDescent="0.25">
      <c r="A663" s="83" t="s">
        <v>206</v>
      </c>
      <c r="B663" s="81">
        <v>0</v>
      </c>
    </row>
    <row r="664" spans="1:2" ht="20.100000000000001" customHeight="1" x14ac:dyDescent="0.25">
      <c r="A664" s="83" t="s">
        <v>207</v>
      </c>
      <c r="B664" s="81">
        <v>0</v>
      </c>
    </row>
    <row r="665" spans="1:2" ht="20.100000000000001" customHeight="1" x14ac:dyDescent="0.25">
      <c r="A665" s="83" t="s">
        <v>208</v>
      </c>
      <c r="B665" s="81">
        <v>0</v>
      </c>
    </row>
    <row r="666" spans="1:2" ht="20.100000000000001" customHeight="1" x14ac:dyDescent="0.25">
      <c r="A666" s="83" t="s">
        <v>209</v>
      </c>
      <c r="B666" s="81">
        <v>0</v>
      </c>
    </row>
    <row r="667" spans="1:2" ht="20.100000000000001" customHeight="1" x14ac:dyDescent="0.25">
      <c r="A667" s="83" t="s">
        <v>210</v>
      </c>
      <c r="B667" s="81">
        <v>0</v>
      </c>
    </row>
    <row r="668" spans="1:2" ht="20.100000000000001" customHeight="1" x14ac:dyDescent="0.25">
      <c r="A668" s="83" t="s">
        <v>211</v>
      </c>
      <c r="B668" s="81">
        <v>0</v>
      </c>
    </row>
    <row r="669" spans="1:2" ht="20.100000000000001" customHeight="1" x14ac:dyDescent="0.25">
      <c r="A669" s="83" t="s">
        <v>212</v>
      </c>
      <c r="B669" s="81">
        <v>0</v>
      </c>
    </row>
    <row r="670" spans="1:2" ht="20.100000000000001" customHeight="1" x14ac:dyDescent="0.25">
      <c r="A670" s="83" t="s">
        <v>213</v>
      </c>
      <c r="B670" s="81">
        <v>0</v>
      </c>
    </row>
    <row r="671" spans="1:2" ht="20.100000000000001" customHeight="1" x14ac:dyDescent="0.25">
      <c r="A671" s="83" t="s">
        <v>214</v>
      </c>
      <c r="B671" s="81">
        <v>0</v>
      </c>
    </row>
    <row r="672" spans="1:2" ht="20.100000000000001" customHeight="1" x14ac:dyDescent="0.25">
      <c r="A672" s="83" t="s">
        <v>215</v>
      </c>
      <c r="B672" s="81">
        <v>0</v>
      </c>
    </row>
    <row r="673" spans="1:2" ht="20.100000000000001" customHeight="1" x14ac:dyDescent="0.25">
      <c r="A673" s="83" t="s">
        <v>216</v>
      </c>
      <c r="B673" s="81"/>
    </row>
    <row r="674" spans="1:2" ht="20.100000000000001" customHeight="1" x14ac:dyDescent="0.25">
      <c r="A674" s="83" t="s">
        <v>217</v>
      </c>
      <c r="B674" s="81">
        <v>0</v>
      </c>
    </row>
    <row r="675" spans="1:2" ht="32.25" customHeight="1" x14ac:dyDescent="0.25">
      <c r="A675" s="83" t="s">
        <v>218</v>
      </c>
      <c r="B675" s="81">
        <v>0</v>
      </c>
    </row>
    <row r="676" spans="1:2" ht="20.100000000000001" customHeight="1" x14ac:dyDescent="0.25">
      <c r="A676" s="83" t="s">
        <v>219</v>
      </c>
      <c r="B676" s="81">
        <v>0</v>
      </c>
    </row>
    <row r="677" spans="1:2" ht="20.100000000000001" customHeight="1" x14ac:dyDescent="0.25">
      <c r="A677" s="83" t="s">
        <v>220</v>
      </c>
      <c r="B677" s="81">
        <v>0</v>
      </c>
    </row>
    <row r="678" spans="1:2" ht="30" customHeight="1" x14ac:dyDescent="0.25">
      <c r="A678" s="83" t="s">
        <v>221</v>
      </c>
      <c r="B678" s="81">
        <v>146.071</v>
      </c>
    </row>
    <row r="679" spans="1:2" ht="20.100000000000001" customHeight="1" x14ac:dyDescent="0.25">
      <c r="A679" s="82" t="s">
        <v>222</v>
      </c>
      <c r="B679" s="81">
        <v>0</v>
      </c>
    </row>
    <row r="680" spans="1:2" ht="20.100000000000001" customHeight="1" x14ac:dyDescent="0.25">
      <c r="A680" s="76" t="s">
        <v>223</v>
      </c>
      <c r="B680" s="77">
        <f>SUM(B681,B727:B732)</f>
        <v>21.5</v>
      </c>
    </row>
    <row r="681" spans="1:2" ht="20.100000000000001" customHeight="1" x14ac:dyDescent="0.25">
      <c r="A681" s="87" t="s">
        <v>26</v>
      </c>
      <c r="B681" s="81">
        <f>SUM(B682,B694,B723)</f>
        <v>17</v>
      </c>
    </row>
    <row r="682" spans="1:2" ht="20.100000000000001" customHeight="1" x14ac:dyDescent="0.25">
      <c r="A682" s="80" t="s">
        <v>78</v>
      </c>
      <c r="B682" s="81">
        <f>SUM(B683:B693)</f>
        <v>0</v>
      </c>
    </row>
    <row r="683" spans="1:2" ht="20.100000000000001" customHeight="1" x14ac:dyDescent="0.25">
      <c r="A683" s="82" t="s">
        <v>27</v>
      </c>
      <c r="B683" s="81">
        <v>0</v>
      </c>
    </row>
    <row r="684" spans="1:2" ht="20.100000000000001" customHeight="1" x14ac:dyDescent="0.25">
      <c r="A684" s="82" t="s">
        <v>28</v>
      </c>
      <c r="B684" s="81">
        <v>0</v>
      </c>
    </row>
    <row r="685" spans="1:2" ht="20.100000000000001" customHeight="1" x14ac:dyDescent="0.25">
      <c r="A685" s="82" t="s">
        <v>29</v>
      </c>
      <c r="B685" s="81">
        <v>0</v>
      </c>
    </row>
    <row r="686" spans="1:2" ht="20.100000000000001" customHeight="1" x14ac:dyDescent="0.25">
      <c r="A686" s="82" t="s">
        <v>30</v>
      </c>
      <c r="B686" s="81">
        <v>0</v>
      </c>
    </row>
    <row r="687" spans="1:2" ht="20.100000000000001" customHeight="1" x14ac:dyDescent="0.25">
      <c r="A687" s="82" t="s">
        <v>31</v>
      </c>
      <c r="B687" s="81">
        <v>0</v>
      </c>
    </row>
    <row r="688" spans="1:2" ht="20.100000000000001" customHeight="1" x14ac:dyDescent="0.25">
      <c r="A688" s="82" t="s">
        <v>32</v>
      </c>
      <c r="B688" s="81">
        <v>0</v>
      </c>
    </row>
    <row r="689" spans="1:2" ht="20.100000000000001" customHeight="1" x14ac:dyDescent="0.25">
      <c r="A689" s="82" t="s">
        <v>33</v>
      </c>
      <c r="B689" s="81">
        <v>0</v>
      </c>
    </row>
    <row r="690" spans="1:2" ht="20.100000000000001" customHeight="1" x14ac:dyDescent="0.25">
      <c r="A690" s="82" t="s">
        <v>34</v>
      </c>
      <c r="B690" s="81">
        <v>0</v>
      </c>
    </row>
    <row r="691" spans="1:2" ht="20.100000000000001" customHeight="1" x14ac:dyDescent="0.25">
      <c r="A691" s="82" t="s">
        <v>35</v>
      </c>
      <c r="B691" s="81">
        <v>0</v>
      </c>
    </row>
    <row r="692" spans="1:2" ht="20.100000000000001" customHeight="1" x14ac:dyDescent="0.25">
      <c r="A692" s="82" t="s">
        <v>36</v>
      </c>
      <c r="B692" s="81">
        <v>0</v>
      </c>
    </row>
    <row r="693" spans="1:2" ht="20.100000000000001" customHeight="1" x14ac:dyDescent="0.25">
      <c r="A693" s="82" t="s">
        <v>224</v>
      </c>
      <c r="B693" s="81">
        <v>0</v>
      </c>
    </row>
    <row r="694" spans="1:2" ht="20.100000000000001" customHeight="1" x14ac:dyDescent="0.25">
      <c r="A694" s="80" t="s">
        <v>79</v>
      </c>
      <c r="B694" s="81">
        <f>SUM(B695,B702)</f>
        <v>17</v>
      </c>
    </row>
    <row r="695" spans="1:2" ht="20.100000000000001" customHeight="1" x14ac:dyDescent="0.25">
      <c r="A695" s="82" t="s">
        <v>37</v>
      </c>
      <c r="B695" s="81">
        <f>SUM(B696:B701)</f>
        <v>0</v>
      </c>
    </row>
    <row r="696" spans="1:2" ht="20.100000000000001" customHeight="1" x14ac:dyDescent="0.25">
      <c r="A696" s="83" t="s">
        <v>38</v>
      </c>
      <c r="B696" s="81">
        <v>0</v>
      </c>
    </row>
    <row r="697" spans="1:2" ht="20.100000000000001" customHeight="1" x14ac:dyDescent="0.25">
      <c r="A697" s="83" t="s">
        <v>39</v>
      </c>
      <c r="B697" s="81">
        <v>0</v>
      </c>
    </row>
    <row r="698" spans="1:2" ht="20.100000000000001" customHeight="1" x14ac:dyDescent="0.25">
      <c r="A698" s="83" t="s">
        <v>40</v>
      </c>
      <c r="B698" s="81">
        <v>0</v>
      </c>
    </row>
    <row r="699" spans="1:2" ht="20.100000000000001" customHeight="1" x14ac:dyDescent="0.25">
      <c r="A699" s="83" t="s">
        <v>41</v>
      </c>
      <c r="B699" s="81">
        <v>0</v>
      </c>
    </row>
    <row r="700" spans="1:2" ht="20.100000000000001" customHeight="1" x14ac:dyDescent="0.25">
      <c r="A700" s="83" t="s">
        <v>42</v>
      </c>
      <c r="B700" s="81">
        <v>0</v>
      </c>
    </row>
    <row r="701" spans="1:2" ht="20.100000000000001" customHeight="1" x14ac:dyDescent="0.25">
      <c r="A701" s="83" t="s">
        <v>43</v>
      </c>
      <c r="B701" s="81">
        <v>0</v>
      </c>
    </row>
    <row r="702" spans="1:2" ht="20.100000000000001" customHeight="1" x14ac:dyDescent="0.25">
      <c r="A702" s="82" t="s">
        <v>44</v>
      </c>
      <c r="B702" s="81">
        <f>SUM(B703:B722)</f>
        <v>17</v>
      </c>
    </row>
    <row r="703" spans="1:2" ht="20.100000000000001" customHeight="1" x14ac:dyDescent="0.25">
      <c r="A703" s="83" t="s">
        <v>45</v>
      </c>
      <c r="B703" s="81">
        <v>0</v>
      </c>
    </row>
    <row r="704" spans="1:2" ht="20.100000000000001" customHeight="1" x14ac:dyDescent="0.25">
      <c r="A704" s="83" t="s">
        <v>46</v>
      </c>
      <c r="B704" s="81">
        <v>0</v>
      </c>
    </row>
    <row r="705" spans="1:2" ht="20.100000000000001" customHeight="1" x14ac:dyDescent="0.25">
      <c r="A705" s="83" t="s">
        <v>47</v>
      </c>
      <c r="B705" s="81">
        <v>5</v>
      </c>
    </row>
    <row r="706" spans="1:2" ht="20.100000000000001" customHeight="1" x14ac:dyDescent="0.25">
      <c r="A706" s="83" t="s">
        <v>48</v>
      </c>
      <c r="B706" s="81">
        <v>0</v>
      </c>
    </row>
    <row r="707" spans="1:2" ht="20.100000000000001" customHeight="1" x14ac:dyDescent="0.25">
      <c r="A707" s="83" t="s">
        <v>49</v>
      </c>
      <c r="B707" s="85">
        <v>0</v>
      </c>
    </row>
    <row r="708" spans="1:2" ht="20.100000000000001" customHeight="1" x14ac:dyDescent="0.25">
      <c r="A708" s="83" t="s">
        <v>50</v>
      </c>
      <c r="B708" s="81">
        <v>0</v>
      </c>
    </row>
    <row r="709" spans="1:2" ht="20.100000000000001" customHeight="1" x14ac:dyDescent="0.25">
      <c r="A709" s="83" t="s">
        <v>51</v>
      </c>
      <c r="B709" s="81">
        <v>0</v>
      </c>
    </row>
    <row r="710" spans="1:2" ht="20.100000000000001" customHeight="1" x14ac:dyDescent="0.25">
      <c r="A710" s="83" t="s">
        <v>52</v>
      </c>
      <c r="B710" s="81">
        <v>0</v>
      </c>
    </row>
    <row r="711" spans="1:2" ht="20.100000000000001" customHeight="1" x14ac:dyDescent="0.25">
      <c r="A711" s="83" t="s">
        <v>53</v>
      </c>
      <c r="B711" s="81">
        <v>0</v>
      </c>
    </row>
    <row r="712" spans="1:2" ht="20.100000000000001" customHeight="1" x14ac:dyDescent="0.25">
      <c r="A712" s="83" t="s">
        <v>54</v>
      </c>
      <c r="B712" s="81">
        <v>0</v>
      </c>
    </row>
    <row r="713" spans="1:2" ht="20.100000000000001" customHeight="1" x14ac:dyDescent="0.25">
      <c r="A713" s="83" t="s">
        <v>55</v>
      </c>
      <c r="B713" s="81">
        <v>0</v>
      </c>
    </row>
    <row r="714" spans="1:2" ht="20.100000000000001" customHeight="1" x14ac:dyDescent="0.25">
      <c r="A714" s="83" t="s">
        <v>56</v>
      </c>
      <c r="B714" s="81">
        <v>0</v>
      </c>
    </row>
    <row r="715" spans="1:2" ht="20.100000000000001" customHeight="1" x14ac:dyDescent="0.25">
      <c r="A715" s="83" t="s">
        <v>57</v>
      </c>
      <c r="B715" s="81">
        <v>0</v>
      </c>
    </row>
    <row r="716" spans="1:2" ht="20.100000000000001" customHeight="1" x14ac:dyDescent="0.25">
      <c r="A716" s="83" t="s">
        <v>58</v>
      </c>
      <c r="B716" s="81">
        <v>0</v>
      </c>
    </row>
    <row r="717" spans="1:2" ht="20.100000000000001" customHeight="1" x14ac:dyDescent="0.25">
      <c r="A717" s="83" t="s">
        <v>59</v>
      </c>
      <c r="B717" s="81">
        <v>0</v>
      </c>
    </row>
    <row r="718" spans="1:2" ht="20.100000000000001" customHeight="1" x14ac:dyDescent="0.25">
      <c r="A718" s="83" t="s">
        <v>60</v>
      </c>
      <c r="B718" s="81">
        <v>0</v>
      </c>
    </row>
    <row r="719" spans="1:2" ht="20.100000000000001" customHeight="1" x14ac:dyDescent="0.25">
      <c r="A719" s="83" t="s">
        <v>61</v>
      </c>
      <c r="B719" s="81">
        <v>0</v>
      </c>
    </row>
    <row r="720" spans="1:2" ht="27" customHeight="1" x14ac:dyDescent="0.25">
      <c r="A720" s="83" t="s">
        <v>62</v>
      </c>
      <c r="B720" s="81">
        <v>0</v>
      </c>
    </row>
    <row r="721" spans="1:2" ht="20.100000000000001" customHeight="1" x14ac:dyDescent="0.25">
      <c r="A721" s="83" t="s">
        <v>63</v>
      </c>
      <c r="B721" s="81">
        <v>0</v>
      </c>
    </row>
    <row r="722" spans="1:2" ht="30" customHeight="1" x14ac:dyDescent="0.25">
      <c r="A722" s="83" t="s">
        <v>64</v>
      </c>
      <c r="B722" s="81">
        <v>12</v>
      </c>
    </row>
    <row r="723" spans="1:2" ht="20.100000000000001" customHeight="1" x14ac:dyDescent="0.25">
      <c r="A723" s="80" t="s">
        <v>65</v>
      </c>
      <c r="B723" s="81">
        <f>SUM(B724:B726)</f>
        <v>0</v>
      </c>
    </row>
    <row r="724" spans="1:2" ht="20.100000000000001" customHeight="1" x14ac:dyDescent="0.25">
      <c r="A724" s="82" t="s">
        <v>225</v>
      </c>
      <c r="B724" s="81">
        <v>0</v>
      </c>
    </row>
    <row r="725" spans="1:2" ht="20.100000000000001" customHeight="1" x14ac:dyDescent="0.25">
      <c r="A725" s="82" t="s">
        <v>226</v>
      </c>
      <c r="B725" s="81">
        <v>0</v>
      </c>
    </row>
    <row r="726" spans="1:2" ht="31.5" customHeight="1" x14ac:dyDescent="0.25">
      <c r="A726" s="82" t="s">
        <v>227</v>
      </c>
      <c r="B726" s="81">
        <v>0</v>
      </c>
    </row>
    <row r="727" spans="1:2" ht="20.100000000000001" customHeight="1" x14ac:dyDescent="0.25">
      <c r="A727" s="87" t="s">
        <v>66</v>
      </c>
      <c r="B727" s="81">
        <v>0</v>
      </c>
    </row>
    <row r="728" spans="1:2" ht="20.100000000000001" customHeight="1" x14ac:dyDescent="0.25">
      <c r="A728" s="87" t="s">
        <v>67</v>
      </c>
      <c r="B728" s="81">
        <v>0</v>
      </c>
    </row>
    <row r="729" spans="1:2" ht="20.100000000000001" customHeight="1" x14ac:dyDescent="0.25">
      <c r="A729" s="87" t="s">
        <v>68</v>
      </c>
      <c r="B729" s="81">
        <v>0</v>
      </c>
    </row>
    <row r="730" spans="1:2" ht="20.100000000000001" customHeight="1" x14ac:dyDescent="0.25">
      <c r="A730" s="87" t="s">
        <v>69</v>
      </c>
      <c r="B730" s="81">
        <v>0</v>
      </c>
    </row>
    <row r="731" spans="1:2" ht="20.100000000000001" customHeight="1" x14ac:dyDescent="0.25">
      <c r="A731" s="87" t="s">
        <v>70</v>
      </c>
      <c r="B731" s="81">
        <v>0</v>
      </c>
    </row>
    <row r="732" spans="1:2" ht="20.100000000000001" customHeight="1" x14ac:dyDescent="0.25">
      <c r="A732" s="87" t="s">
        <v>80</v>
      </c>
      <c r="B732" s="81">
        <f>B733+B734+B735+B736+B737+B738</f>
        <v>4.5</v>
      </c>
    </row>
    <row r="733" spans="1:2" ht="20.100000000000001" customHeight="1" x14ac:dyDescent="0.25">
      <c r="A733" s="80" t="s">
        <v>71</v>
      </c>
      <c r="B733" s="81">
        <v>0</v>
      </c>
    </row>
    <row r="734" spans="1:2" ht="20.100000000000001" customHeight="1" x14ac:dyDescent="0.25">
      <c r="A734" s="80" t="s">
        <v>72</v>
      </c>
      <c r="B734" s="81">
        <v>0</v>
      </c>
    </row>
    <row r="735" spans="1:2" ht="20.100000000000001" customHeight="1" x14ac:dyDescent="0.25">
      <c r="A735" s="80" t="s">
        <v>73</v>
      </c>
      <c r="B735" s="81">
        <v>0</v>
      </c>
    </row>
    <row r="736" spans="1:2" ht="20.100000000000001" customHeight="1" x14ac:dyDescent="0.25">
      <c r="A736" s="80" t="s">
        <v>228</v>
      </c>
      <c r="B736" s="81">
        <v>0</v>
      </c>
    </row>
    <row r="737" spans="1:2" ht="20.100000000000001" customHeight="1" x14ac:dyDescent="0.25">
      <c r="A737" s="80" t="s">
        <v>229</v>
      </c>
      <c r="B737" s="81">
        <v>0</v>
      </c>
    </row>
    <row r="738" spans="1:2" ht="29.25" customHeight="1" x14ac:dyDescent="0.25">
      <c r="A738" s="80" t="s">
        <v>925</v>
      </c>
      <c r="B738" s="81">
        <v>4.5</v>
      </c>
    </row>
    <row r="739" spans="1:2" ht="20.100000000000001" customHeight="1" x14ac:dyDescent="0.25">
      <c r="A739" s="76" t="s">
        <v>230</v>
      </c>
      <c r="B739" s="77">
        <f>SUM(B740,B748)</f>
        <v>0</v>
      </c>
    </row>
    <row r="740" spans="1:2" ht="20.100000000000001" customHeight="1" x14ac:dyDescent="0.25">
      <c r="A740" s="87" t="s">
        <v>231</v>
      </c>
      <c r="B740" s="81">
        <f>SUM(B741:B747)</f>
        <v>0</v>
      </c>
    </row>
    <row r="741" spans="1:2" ht="20.100000000000001" customHeight="1" x14ac:dyDescent="0.25">
      <c r="A741" s="80" t="s">
        <v>232</v>
      </c>
      <c r="B741" s="81">
        <v>0</v>
      </c>
    </row>
    <row r="742" spans="1:2" ht="20.100000000000001" customHeight="1" x14ac:dyDescent="0.25">
      <c r="A742" s="80" t="s">
        <v>233</v>
      </c>
      <c r="B742" s="81">
        <v>0</v>
      </c>
    </row>
    <row r="743" spans="1:2" ht="20.100000000000001" customHeight="1" x14ac:dyDescent="0.25">
      <c r="A743" s="80" t="s">
        <v>234</v>
      </c>
      <c r="B743" s="81">
        <v>0</v>
      </c>
    </row>
    <row r="744" spans="1:2" ht="20.100000000000001" customHeight="1" x14ac:dyDescent="0.25">
      <c r="A744" s="80" t="s">
        <v>235</v>
      </c>
      <c r="B744" s="81">
        <v>0</v>
      </c>
    </row>
    <row r="745" spans="1:2" ht="20.100000000000001" customHeight="1" x14ac:dyDescent="0.25">
      <c r="A745" s="80" t="s">
        <v>236</v>
      </c>
      <c r="B745" s="81">
        <v>0</v>
      </c>
    </row>
    <row r="746" spans="1:2" ht="20.100000000000001" customHeight="1" x14ac:dyDescent="0.25">
      <c r="A746" s="80" t="s">
        <v>77</v>
      </c>
      <c r="B746" s="81">
        <v>0</v>
      </c>
    </row>
    <row r="747" spans="1:2" ht="20.100000000000001" customHeight="1" x14ac:dyDescent="0.25">
      <c r="A747" s="80" t="s">
        <v>237</v>
      </c>
      <c r="B747" s="81">
        <v>0</v>
      </c>
    </row>
    <row r="748" spans="1:2" ht="20.100000000000001" customHeight="1" x14ac:dyDescent="0.25">
      <c r="A748" s="87" t="s">
        <v>238</v>
      </c>
      <c r="B748" s="81">
        <f>SUM(B749:B756)</f>
        <v>0</v>
      </c>
    </row>
    <row r="749" spans="1:2" ht="20.100000000000001" customHeight="1" x14ac:dyDescent="0.25">
      <c r="A749" s="80" t="s">
        <v>239</v>
      </c>
      <c r="B749" s="81">
        <v>0</v>
      </c>
    </row>
    <row r="750" spans="1:2" ht="20.100000000000001" customHeight="1" x14ac:dyDescent="0.25">
      <c r="A750" s="80" t="s">
        <v>232</v>
      </c>
      <c r="B750" s="81">
        <v>0</v>
      </c>
    </row>
    <row r="751" spans="1:2" ht="20.100000000000001" customHeight="1" x14ac:dyDescent="0.25">
      <c r="A751" s="80" t="s">
        <v>233</v>
      </c>
      <c r="B751" s="81">
        <v>0</v>
      </c>
    </row>
    <row r="752" spans="1:2" ht="20.100000000000001" customHeight="1" x14ac:dyDescent="0.25">
      <c r="A752" s="80" t="s">
        <v>76</v>
      </c>
      <c r="B752" s="81">
        <v>0</v>
      </c>
    </row>
    <row r="753" spans="1:2" ht="20.100000000000001" customHeight="1" x14ac:dyDescent="0.25">
      <c r="A753" s="80" t="s">
        <v>235</v>
      </c>
      <c r="B753" s="81">
        <v>0</v>
      </c>
    </row>
    <row r="754" spans="1:2" ht="20.100000000000001" customHeight="1" x14ac:dyDescent="0.25">
      <c r="A754" s="80" t="s">
        <v>236</v>
      </c>
      <c r="B754" s="81">
        <v>0</v>
      </c>
    </row>
    <row r="755" spans="1:2" ht="20.100000000000001" customHeight="1" x14ac:dyDescent="0.25">
      <c r="A755" s="80" t="s">
        <v>77</v>
      </c>
      <c r="B755" s="81">
        <v>0</v>
      </c>
    </row>
    <row r="756" spans="1:2" ht="20.100000000000001" customHeight="1" x14ac:dyDescent="0.25">
      <c r="A756" s="80" t="s">
        <v>237</v>
      </c>
      <c r="B756" s="81">
        <v>0</v>
      </c>
    </row>
    <row r="757" spans="1:2" ht="20.100000000000001" customHeight="1" x14ac:dyDescent="0.25">
      <c r="A757" s="76" t="s">
        <v>240</v>
      </c>
      <c r="B757" s="77">
        <f>SUM(B758,B766)</f>
        <v>0</v>
      </c>
    </row>
    <row r="758" spans="1:2" ht="20.100000000000001" customHeight="1" x14ac:dyDescent="0.25">
      <c r="A758" s="87" t="s">
        <v>241</v>
      </c>
      <c r="B758" s="81">
        <f>SUM(B759:B765)</f>
        <v>0</v>
      </c>
    </row>
    <row r="759" spans="1:2" ht="20.100000000000001" customHeight="1" x14ac:dyDescent="0.25">
      <c r="A759" s="80" t="s">
        <v>232</v>
      </c>
      <c r="B759" s="81">
        <v>0</v>
      </c>
    </row>
    <row r="760" spans="1:2" ht="20.100000000000001" customHeight="1" x14ac:dyDescent="0.25">
      <c r="A760" s="80" t="s">
        <v>75</v>
      </c>
      <c r="B760" s="81">
        <v>0</v>
      </c>
    </row>
    <row r="761" spans="1:2" ht="20.100000000000001" customHeight="1" x14ac:dyDescent="0.25">
      <c r="A761" s="80" t="s">
        <v>76</v>
      </c>
      <c r="B761" s="81">
        <v>0</v>
      </c>
    </row>
    <row r="762" spans="1:2" ht="20.100000000000001" customHeight="1" x14ac:dyDescent="0.25">
      <c r="A762" s="80" t="s">
        <v>235</v>
      </c>
      <c r="B762" s="81">
        <v>0</v>
      </c>
    </row>
    <row r="763" spans="1:2" ht="20.100000000000001" customHeight="1" x14ac:dyDescent="0.25">
      <c r="A763" s="80" t="s">
        <v>236</v>
      </c>
      <c r="B763" s="81">
        <v>0</v>
      </c>
    </row>
    <row r="764" spans="1:2" ht="20.100000000000001" customHeight="1" x14ac:dyDescent="0.25">
      <c r="A764" s="80" t="s">
        <v>77</v>
      </c>
      <c r="B764" s="81">
        <v>0</v>
      </c>
    </row>
    <row r="765" spans="1:2" ht="20.100000000000001" customHeight="1" x14ac:dyDescent="0.25">
      <c r="A765" s="80" t="s">
        <v>242</v>
      </c>
      <c r="B765" s="81">
        <v>0</v>
      </c>
    </row>
    <row r="766" spans="1:2" ht="20.100000000000001" customHeight="1" x14ac:dyDescent="0.25">
      <c r="A766" s="87" t="s">
        <v>243</v>
      </c>
      <c r="B766" s="81">
        <f>SUM(B767:B773)</f>
        <v>0</v>
      </c>
    </row>
    <row r="767" spans="1:2" ht="20.100000000000001" customHeight="1" x14ac:dyDescent="0.25">
      <c r="A767" s="80" t="s">
        <v>74</v>
      </c>
      <c r="B767" s="81">
        <v>0</v>
      </c>
    </row>
    <row r="768" spans="1:2" ht="20.100000000000001" customHeight="1" x14ac:dyDescent="0.25">
      <c r="A768" s="80" t="s">
        <v>75</v>
      </c>
      <c r="B768" s="81">
        <v>0</v>
      </c>
    </row>
    <row r="769" spans="1:2" ht="20.100000000000001" customHeight="1" x14ac:dyDescent="0.25">
      <c r="A769" s="80" t="s">
        <v>76</v>
      </c>
      <c r="B769" s="81">
        <v>0</v>
      </c>
    </row>
    <row r="770" spans="1:2" ht="20.100000000000001" customHeight="1" x14ac:dyDescent="0.25">
      <c r="A770" s="80" t="s">
        <v>235</v>
      </c>
      <c r="B770" s="81">
        <v>0</v>
      </c>
    </row>
    <row r="771" spans="1:2" ht="20.100000000000001" customHeight="1" x14ac:dyDescent="0.25">
      <c r="A771" s="80" t="s">
        <v>244</v>
      </c>
      <c r="B771" s="81">
        <v>0</v>
      </c>
    </row>
    <row r="772" spans="1:2" ht="20.100000000000001" customHeight="1" x14ac:dyDescent="0.25">
      <c r="A772" s="80" t="s">
        <v>77</v>
      </c>
      <c r="B772" s="81">
        <v>0</v>
      </c>
    </row>
    <row r="773" spans="1:2" ht="20.100000000000001" customHeight="1" x14ac:dyDescent="0.25">
      <c r="A773" s="80" t="s">
        <v>242</v>
      </c>
      <c r="B773" s="81">
        <v>0</v>
      </c>
    </row>
  </sheetData>
  <autoFilter ref="A9:C9"/>
  <mergeCells count="8">
    <mergeCell ref="A521:B521"/>
    <mergeCell ref="A268:B268"/>
    <mergeCell ref="A8:A9"/>
    <mergeCell ref="A2:B2"/>
    <mergeCell ref="A3:B3"/>
    <mergeCell ref="A4:B4"/>
    <mergeCell ref="A6:B6"/>
    <mergeCell ref="A7:B7"/>
  </mergeCells>
  <printOptions horizontalCentered="1" verticalCentered="1"/>
  <pageMargins left="0.27559055118110237" right="0.15748031496062992" top="0.27559055118110237" bottom="0.19685039370078741" header="0.31496062992125984" footer="0.15748031496062992"/>
  <pageSetup fitToHeight="0" orientation="portrait" r:id="rId1"/>
  <rowBreaks count="1" manualBreakCount="1">
    <brk id="252" max="1" man="1"/>
  </rowBreaks>
  <ignoredErrors>
    <ignoredError sqref="B17 B660 B604:B605 B588 B540 B526 B327 B335 B273 B287 B470 B407 B303 B313" formulaRange="1"/>
    <ignoredError sqref="B13:B14" evalError="1"/>
    <ignoredError sqref="B28 B35 B47 B145 B142 B193 B26 B71 B107 B115 B148 B214 B223 B239" formula="1"/>
    <ignoredError sqref="B31" formula="1" formulaRange="1"/>
    <ignoredError sqref="B79" evalError="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4ა</vt:lpstr>
      <vt:lpstr>4</vt:lpstr>
      <vt:lpstr>'4'!Print_Area</vt:lpstr>
      <vt:lpstr>'4ა'!Print_Area</vt:lpstr>
      <vt:lpstr>'4'!Print_Titles</vt:lpstr>
      <vt:lpstr>'4ა'!Print_Titles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მარიამ ტაბატაძე</dc:creator>
  <cp:lastModifiedBy>Windows User</cp:lastModifiedBy>
  <cp:lastPrinted>2020-02-04T05:28:28Z</cp:lastPrinted>
  <dcterms:created xsi:type="dcterms:W3CDTF">2014-08-13T09:47:24Z</dcterms:created>
  <dcterms:modified xsi:type="dcterms:W3CDTF">2020-02-04T05:30:12Z</dcterms:modified>
</cp:coreProperties>
</file>