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biujetebi\"/>
    </mc:Choice>
  </mc:AlternateContent>
  <workbookProtection workbookAlgorithmName="SHA-512" workbookHashValue="lzu/WUSvqwy/cOoBr6Ek4myovuXq1jT5W635eJ0Z6QUNH6YWaPp4h7/vRiTy68bE4E+S2hScELsBveWCXKhluA==" workbookSaltValue="Ggi8BU6WmWFRkIxp3c4tVA==" workbookSpinCount="100000" lockStructure="1"/>
  <bookViews>
    <workbookView xWindow="0" yWindow="0" windowWidth="20730" windowHeight="9405"/>
  </bookViews>
  <sheets>
    <sheet name="შემოსავლები" sheetId="1" r:id="rId1"/>
    <sheet name="არაფინანსური აქტივები" sheetId="5" r:id="rId2"/>
    <sheet name="ფინანსური აქტივები" sheetId="6" r:id="rId3"/>
    <sheet name="ვალდებულებების ზრდა" sheetId="7" r:id="rId4"/>
    <sheet name="ნაერთი" sheetId="4" r:id="rId5"/>
  </sheets>
  <externalReferences>
    <externalReference r:id="rId6"/>
  </externalReferences>
  <definedNames>
    <definedName name="_xlnm._FilterDatabase" localSheetId="1" hidden="1">'არაფინანსური აქტივები'!$A$9:$K$72</definedName>
    <definedName name="_xlnm._FilterDatabase" localSheetId="3" hidden="1">'ვალდებულებების ზრდა'!$A$10:$I$23</definedName>
    <definedName name="_xlnm._FilterDatabase" localSheetId="4" hidden="1">ნაერთი!$A$7:$F$69</definedName>
    <definedName name="_xlnm._FilterDatabase" localSheetId="2" hidden="1">'ფინანსური აქტივები'!$A$9:$G$27</definedName>
    <definedName name="_xlnm._FilterDatabase" localSheetId="0" hidden="1">შემოსავლები!$A$9:$I$88</definedName>
    <definedName name="_xlnm.Print_Area" localSheetId="1">'არაფინანსური აქტივები'!$A$1:$C$81</definedName>
    <definedName name="_xlnm.Print_Area" localSheetId="3">'ვალდებულებების ზრდა'!$C$1:$E$28</definedName>
    <definedName name="_xlnm.Print_Area" localSheetId="4">ნაერთი!$B$1:$C$74</definedName>
    <definedName name="_xlnm.Print_Area" localSheetId="2">'ფინანსური აქტივები'!$A$1:$C$34</definedName>
    <definedName name="_xlnm.Print_Area" localSheetId="0">შემოსავლები!$A$1:$C$97</definedName>
    <definedName name="_xlnm.Print_Titles" localSheetId="1">'არაფინანსური აქტივები'!$9:$9</definedName>
    <definedName name="_xlnm.Print_Titles" localSheetId="4">ნაერთი!$7:$7</definedName>
    <definedName name="_xlnm.Print_Titles" localSheetId="0">შემოსავლები!$9:$9</definedName>
    <definedName name="shemod">'[1]დანართი 3'!$C$3:$I$30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9" i="4" l="1"/>
  <c r="C55" i="4"/>
  <c r="C54" i="4" s="1"/>
  <c r="C42" i="1"/>
  <c r="A9" i="4"/>
  <c r="A18" i="4"/>
  <c r="A19" i="4"/>
  <c r="A20" i="4"/>
  <c r="A21" i="4"/>
  <c r="A22" i="4"/>
  <c r="A23" i="4"/>
  <c r="A25" i="4"/>
  <c r="A27" i="4"/>
  <c r="A28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6" i="4"/>
  <c r="A58" i="4"/>
  <c r="A59" i="4"/>
  <c r="A60" i="4"/>
  <c r="A61" i="4"/>
  <c r="A62" i="4"/>
  <c r="A63" i="4"/>
  <c r="A64" i="4"/>
  <c r="A65" i="4"/>
  <c r="A54" i="4" l="1"/>
  <c r="A29" i="4"/>
  <c r="A57" i="4"/>
  <c r="A55" i="4"/>
  <c r="C26" i="4"/>
  <c r="C24" i="4" s="1"/>
  <c r="A26" i="4" l="1"/>
  <c r="B13" i="7" l="1"/>
  <c r="B14" i="7"/>
  <c r="B15" i="7"/>
  <c r="B16" i="7"/>
  <c r="B17" i="7"/>
  <c r="B18" i="7"/>
  <c r="B19" i="7"/>
  <c r="B21" i="7"/>
  <c r="B22" i="7"/>
  <c r="B23" i="7"/>
  <c r="E20" i="7" l="1"/>
  <c r="B20" i="7" s="1"/>
  <c r="E12" i="7"/>
  <c r="C19" i="6"/>
  <c r="C11" i="6"/>
  <c r="C69" i="5"/>
  <c r="C66" i="5" s="1"/>
  <c r="C60" i="5"/>
  <c r="C58" i="5" s="1"/>
  <c r="C55" i="5"/>
  <c r="C53" i="5" s="1"/>
  <c r="C32" i="5"/>
  <c r="C25" i="5"/>
  <c r="C12" i="5"/>
  <c r="C17" i="4"/>
  <c r="C16" i="4" l="1"/>
  <c r="C15" i="4" s="1"/>
  <c r="A24" i="4"/>
  <c r="A17" i="4"/>
  <c r="E11" i="7"/>
  <c r="C14" i="4" s="1"/>
  <c r="A14" i="4" s="1"/>
  <c r="B12" i="7"/>
  <c r="C10" i="6"/>
  <c r="C13" i="4" s="1"/>
  <c r="A13" i="4" s="1"/>
  <c r="C24" i="5"/>
  <c r="C11" i="5" s="1"/>
  <c r="C10" i="5" s="1"/>
  <c r="C12" i="4" s="1"/>
  <c r="A16" i="4" l="1"/>
  <c r="A12" i="4"/>
  <c r="A15" i="4"/>
  <c r="B11" i="7"/>
  <c r="C82" i="1"/>
  <c r="C79" i="1"/>
  <c r="C66" i="1"/>
  <c r="C57" i="1"/>
  <c r="C39" i="1"/>
  <c r="C13" i="1"/>
  <c r="C50" i="1" l="1"/>
  <c r="C49" i="1" s="1"/>
  <c r="C38" i="1"/>
  <c r="C17" i="1" s="1"/>
  <c r="C12" i="1" s="1"/>
  <c r="C11" i="4" l="1"/>
  <c r="C10" i="4" l="1"/>
  <c r="C67" i="4" s="1"/>
  <c r="A11" i="4"/>
  <c r="A10" i="4" l="1"/>
  <c r="A67" i="4"/>
  <c r="C69" i="4" l="1"/>
  <c r="A69" i="4" s="1"/>
  <c r="A8" i="4" l="1"/>
</calcChain>
</file>

<file path=xl/sharedStrings.xml><?xml version="1.0" encoding="utf-8"?>
<sst xmlns="http://schemas.openxmlformats.org/spreadsheetml/2006/main" count="434" uniqueCount="392">
  <si>
    <t>კოდი</t>
  </si>
  <si>
    <t>შემოსავლები</t>
  </si>
  <si>
    <t>გრანტები</t>
  </si>
  <si>
    <t>სხვა შემოსავლები</t>
  </si>
  <si>
    <t xml:space="preserve">შემოსავლები საკუთრებიდან </t>
  </si>
  <si>
    <t xml:space="preserve">პროცენტები </t>
  </si>
  <si>
    <t>დივიდენდები</t>
  </si>
  <si>
    <t>რენტა</t>
  </si>
  <si>
    <t>საქონლისა და მომსახურების რეალიზაცია</t>
  </si>
  <si>
    <t>საბაზრო წესით გაყიდული საქონელი და მომსახურება</t>
  </si>
  <si>
    <t>ადმინისტრაციული მოსაკრებლები და გადასახდელები</t>
  </si>
  <si>
    <t>საბაჟო მოსაკრებელი***</t>
  </si>
  <si>
    <t>სალიცენზიო მოსაკრებლები</t>
  </si>
  <si>
    <t>სანებართვო მოსაკრებლები</t>
  </si>
  <si>
    <t>სახელმწიფო სერტიფიკატის მოსაკრებლები</t>
  </si>
  <si>
    <t>სარეგისტრაციო მოსაკრებლები</t>
  </si>
  <si>
    <t>სახელმწიფო საექსპერტიზო მოსაკრებელი</t>
  </si>
  <si>
    <t>სახელმწიფო ბაჟი</t>
  </si>
  <si>
    <t>საკონსულო მოსაკრებელი</t>
  </si>
  <si>
    <t>საჯარო ინფორმაციის ასლის გადაღების მოსაკრებელი</t>
  </si>
  <si>
    <t>სატენდერო მოსაკრებელი***</t>
  </si>
  <si>
    <t>სააღსრულებო მოსაკრებელი***</t>
  </si>
  <si>
    <t>სამხედრო სავალდებულო სამსახურის გადავადების მოსაკრებელი</t>
  </si>
  <si>
    <t>სათამაშო ბიზნესის მოსაკრებელი</t>
  </si>
  <si>
    <t>მოსაკრებელი დასახლებული ტერიტორიის დასუფთავებისათვის</t>
  </si>
  <si>
    <t>კულტურული მემკვიდრეობის სარეაბილიტაციო არეალის ინფრასტრუქტურის მოსაკრებელი</t>
  </si>
  <si>
    <t>მოსაკრებელი სპეციალური (ზონალური) შეთანხმების გაცემისათვის</t>
  </si>
  <si>
    <t>პრობაციის მოსაკრებელი***</t>
  </si>
  <si>
    <t>სხვა არაკლასიფიცირებული მოსაკრებელი</t>
  </si>
  <si>
    <t>არასაბაზრო წესით გაყიდული საქონელი და მომსახურება</t>
  </si>
  <si>
    <t>შემოსავლები საქონლის რეალიზაციიდან</t>
  </si>
  <si>
    <t>აქციზური მარკების ნომინალური ღირებულებიდან მიღებული შემოსავლები</t>
  </si>
  <si>
    <t>სხვა არაკლასიფიცირებული საქონლის რეალიზაციიდან</t>
  </si>
  <si>
    <t>შემოსავლები მომსახურების გაწევიდან</t>
  </si>
  <si>
    <t xml:space="preserve">შემოსავალი შენობებისა და ნაგებობების იჯარაში ან მართვაში (უზურფრუქტი, ქირავნობა და სხვა) გადაცემიდან </t>
  </si>
  <si>
    <t>შემოსავალი მანქანა-დანადგარებისა და მოწყობილობების იჯარაში ან მართვაში (უზუფრუქტი, ქირავნობა და სხვა) გადაცემიდან</t>
  </si>
  <si>
    <t xml:space="preserve">შემოსავალი სხვა არაკლასიფიცირებული სახელმწიფო ქონების იჯარაში ან მართვაში (უზუფრუქტი, ქირავნობა და სხვა) გადაცემიდან </t>
  </si>
  <si>
    <t>შემოსავალი სხვა არაკლასიფიცირებული მომსახურების გაწევიდან</t>
  </si>
  <si>
    <t>სხვა შემოსავლები არასაბაზრო წესით გაყიდული საქონლიდან და მომსახურებიდან</t>
  </si>
  <si>
    <t>საქონლისა და მომსახურების რელიზაციის დარიცხვა**</t>
  </si>
  <si>
    <t>სანქციები (ჯარიმები და საურავები)</t>
  </si>
  <si>
    <t>შემოსავალი სანქციებიდან (ჯარიმები და საურავები) ადმინისტრაციული სამართალდარღვევების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</si>
  <si>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შრომის, ჯანმრთელობისა და სოციალური დაცვის სფეროებში</t>
  </si>
  <si>
    <t>შემოსავალი სანქციებიდან (ჯარიმები და საურავები) სახელმწიფო საკუთრების ხელმყოფი ადმინისტრაციული სამართალდარღვევების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</si>
  <si>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გარემოს დაცვის, ბუნებათსარგებლობის სფეროში</t>
  </si>
  <si>
    <t>შემოსავალი სანქციებიდან (ჯარიმები და საურავები) ადმინისტრაციული სამართალდარღვევების გამო ისტორიისა და კულტურის ძეგლთა დაცვის, განათლებისა და აღზრდის სფეროში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</si>
  <si>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მრეწველობის, ელექტრო- და თბოენერგიის გამოყენებისა და წყალმომარაგების დარგში </t>
  </si>
  <si>
    <t>შემოსავალი სანქციებიდან (ჯარიმები და საურავები) ადმინისტრაციული სამართალდარღვევების გამო სოფლის მეურნეობაში, ვეტერინარულ - სანიტარიული წესების დარღვევა</t>
  </si>
  <si>
    <t xml:space="preserve">შემოსავალი სანქციებიდან (ჯარიმები და საურავები) ადმინისტრაციული სამართალდარღვევების გამო ტრანსპორტზე საგზაო მეურნეობისა და კავშირგაბმულობის დარგში </t>
  </si>
  <si>
    <t xml:space="preserve"> საგზაო მოძრაობის წესების დარღვევის გამო</t>
  </si>
  <si>
    <t>დედაქალაქის ტერიტორიაზე ავტოტრანსპორტის პარკირების წესების დარღვევის გამო</t>
  </si>
  <si>
    <t>უბილეთო მგზავრობის გამო</t>
  </si>
  <si>
    <t>საქალაქო რეგულარული სამგზავრო გადაყვანის პირობების დარღვევის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</si>
  <si>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ვაჭრობისა და ფინანსების დარგში</t>
  </si>
  <si>
    <t>შემოსავალი სანქციებიდან (ჯარიმები და საურავები) საზოგადოებრივი წესრიგის ხელმყოფი ადმინისტრაციული სამართალდარღვევების გამო</t>
  </si>
  <si>
    <t>შემოსავალი სანქციებიდან (ჯარიმები და საურავები) მმართველობის დადგენილი წესის ხელმყოფი ადმინისტრაციული სამართალდარღვევების გამო</t>
  </si>
  <si>
    <t>შემოსავალი სანქციებიდან (ჯარიმები და საურავები) ადმინისტრაციული სამართალდარღვევების გამო მოქალაქეთა საბინაო უფლებების, საბინაო-კომუნალური მეურნეობისა და კეთილმოწყობის დარგში</t>
  </si>
  <si>
    <t>დასუფთავების წესების დარღვევის გამო</t>
  </si>
  <si>
    <t>თვითმმართველი ერთეულის ტერიტორიის კეთილმოწყობის წესების დარღვევის გამო</t>
  </si>
  <si>
    <t>თვითმმართველი ერთეულის იერსახის დამახინჯების გამო</t>
  </si>
  <si>
    <t xml:space="preserve">სხვა ადმინისტრაციული სამართალდარღვევების გამო მოქალაქეთა საბინაო უფლებების, საბინაო-კომუნალური მეურნეობისა და კეთილმოწყობის დარგში </t>
  </si>
  <si>
    <t xml:space="preserve"> შემოსავალი სანქციებიდან (ჯარიმები და საურავები) საჯარო სამართლის იურიდიული პირის – სამოქალაქო რეესტრის სააგენტოს საქმიანობასთან დაკავშირებულ ადმინისტრაციულ სამართალდარღვევათა გამო</t>
  </si>
  <si>
    <t>შემოსავალი სხვა არაკლასიფიცირებული სანქციებიდან (ჯარიმები და საურავები) ადმინისტრაციული სამართალდარღვევების გამო</t>
  </si>
  <si>
    <t xml:space="preserve">შემოსავალი სანქციებიდან (ჯარიმები და საურავები) საზღვრის უკანონოდ დარღვევის გამო </t>
  </si>
  <si>
    <t>შემოსავალი სანქციებიდან (ჯარიმები და საურავები) გაცემული სესხების დაფარვის ვადების დარღვევის გამო</t>
  </si>
  <si>
    <t>შემოსავალი სანქციებიდან (ჯარიმები და საურავები) არქიტექტურულ-სამშენებლო საქმიანობაში გამოვლენილი დარღვევის გამო</t>
  </si>
  <si>
    <t>შემოსავალი სანქციებიდან (ჯარიმები და საურავები) სისხლის სამართლის კოდექსით გათვალისწინებული სამართალდარღვევების გამო</t>
  </si>
  <si>
    <t>შემოსავალი სანქციებიდან (ჯარიმები და საურავები) სათამაშო ბიზნესის სფეროში სანებართვო პირობების დარღვევის გამო</t>
  </si>
  <si>
    <t>შემოსავალი სხვა არაკლასიფიცირებული სანქციებიდან (ჯარიმები და საურავები)</t>
  </si>
  <si>
    <t>ნებაყოფლობითი ტრანსფერები, გრანტების გარდა</t>
  </si>
  <si>
    <t>მიმდინარე</t>
  </si>
  <si>
    <t>კაპიტალური</t>
  </si>
  <si>
    <t>შერეული და სხვა არაკლასიფიცირებული შემოსავლები</t>
  </si>
  <si>
    <t>სასოფლო-სამეურნეო დანიშნულების მიწის არასასოფლო-სამეურნეო მიზნით გამოყოფისას სანაცვლო მიწის ათვისების ღირებულებისა და მიყენებული ზიანის ანაზღაურებიდან მიღებული შემოსავალი</t>
  </si>
  <si>
    <t>სახაზინო თავდებობიდან მიღებული შემოსავალი</t>
  </si>
  <si>
    <t>ავტოსატრანსპორტო საშუალებების პარკირების რეგულირების უფლების გადაცემიდან მიღებული შემოსავალი</t>
  </si>
  <si>
    <t>სხვა მართვის უფლების გადაცემიდან მიღებული შემოსავალი</t>
  </si>
  <si>
    <t>შემოსავალი რეალიზებული ლატარიის ბილეთების ჯამური ღირებულების წილიდან</t>
  </si>
  <si>
    <t>სხვა არაკლასიფიცირებული შემოსავლები</t>
  </si>
  <si>
    <t>1.4.1</t>
  </si>
  <si>
    <t>1.4.1.1</t>
  </si>
  <si>
    <t>1.4.1.2</t>
  </si>
  <si>
    <t>1.4.1.5</t>
  </si>
  <si>
    <t>1.4.2</t>
  </si>
  <si>
    <t>1.4.2.1</t>
  </si>
  <si>
    <t>1.4.2.2</t>
  </si>
  <si>
    <t>1.4.2.2.1</t>
  </si>
  <si>
    <t>1.4.2.2.2</t>
  </si>
  <si>
    <t>1.4.2.2.3</t>
  </si>
  <si>
    <t>1.4.2.2.4</t>
  </si>
  <si>
    <t>1.4.2.2.5</t>
  </si>
  <si>
    <t>1.4.2.2.6</t>
  </si>
  <si>
    <t>1.4.2.2.7</t>
  </si>
  <si>
    <t>1.4.2.2.8</t>
  </si>
  <si>
    <t>1.4.2.2.9</t>
  </si>
  <si>
    <t>1.4.2.2.10</t>
  </si>
  <si>
    <t>1.4.2.2.11</t>
  </si>
  <si>
    <t>1.4.2.2.12</t>
  </si>
  <si>
    <t>1.4.2.2.13</t>
  </si>
  <si>
    <t>1.4.2.2.14</t>
  </si>
  <si>
    <t>1.4.2.2.15</t>
  </si>
  <si>
    <t>1.4.2.2.16</t>
  </si>
  <si>
    <t>1.4.2.2.17</t>
  </si>
  <si>
    <t>1.4.2.2.99</t>
  </si>
  <si>
    <t>1.4.2.3</t>
  </si>
  <si>
    <t>1.4.2.3.1</t>
  </si>
  <si>
    <t>1.4.2.3.1.1</t>
  </si>
  <si>
    <t>1.4.2.3.1.9</t>
  </si>
  <si>
    <t>1.4.2.3.2</t>
  </si>
  <si>
    <t>1.4.2.3.2.1</t>
  </si>
  <si>
    <t>1.4.2.3.2.2</t>
  </si>
  <si>
    <t>1.4.2.3.2.3</t>
  </si>
  <si>
    <t>1.4.2.3.2.9</t>
  </si>
  <si>
    <t>1.4.2.3.3</t>
  </si>
  <si>
    <t>1.4.2.4</t>
  </si>
  <si>
    <t>1.4.3</t>
  </si>
  <si>
    <t>1.4.3.1</t>
  </si>
  <si>
    <t>1.4.3.1.1</t>
  </si>
  <si>
    <t>1.4.3.1.2</t>
  </si>
  <si>
    <t>1.4.3.1.3</t>
  </si>
  <si>
    <t>1.4.3.1.4</t>
  </si>
  <si>
    <t>1.4.3.1.5</t>
  </si>
  <si>
    <t>1.4.3.1.6</t>
  </si>
  <si>
    <t>1.4.3.1.7</t>
  </si>
  <si>
    <t>1.4.3.1.7.1</t>
  </si>
  <si>
    <t>1.4.3.1.7.2</t>
  </si>
  <si>
    <t>1.4.3.1.7.3</t>
  </si>
  <si>
    <t>1.4.3.1.7.4</t>
  </si>
  <si>
    <t>1.4.3.1.7.9</t>
  </si>
  <si>
    <t>1.4.3.1.8</t>
  </si>
  <si>
    <t>1.4.3.1.9</t>
  </si>
  <si>
    <t>1.4.3.1.10</t>
  </si>
  <si>
    <t>1.4.3.1.11</t>
  </si>
  <si>
    <t>1.4.3.1.11.1</t>
  </si>
  <si>
    <t>1.4.3.1.11.2</t>
  </si>
  <si>
    <t>1.4.3.1.11.3</t>
  </si>
  <si>
    <t>1.4.3.1.11.9</t>
  </si>
  <si>
    <t>1.4.3.1.12</t>
  </si>
  <si>
    <t>1.4.3.1.99</t>
  </si>
  <si>
    <t>1.4.3.2</t>
  </si>
  <si>
    <t>1.4.3.3</t>
  </si>
  <si>
    <t>1.4.3.4</t>
  </si>
  <si>
    <t>1.4.3.5</t>
  </si>
  <si>
    <t>1.4.3.6</t>
  </si>
  <si>
    <t>1.4.3.9</t>
  </si>
  <si>
    <t>1.4.4</t>
  </si>
  <si>
    <t>1.4.4.1</t>
  </si>
  <si>
    <t>1.4.4.2</t>
  </si>
  <si>
    <t>1.4.5</t>
  </si>
  <si>
    <t>1.4.5.1</t>
  </si>
  <si>
    <t>1.4.5.3</t>
  </si>
  <si>
    <t>1.4.5.4</t>
  </si>
  <si>
    <t>1.4.5.5</t>
  </si>
  <si>
    <t>1.4.5.6</t>
  </si>
  <si>
    <t>1.4.5.9</t>
  </si>
  <si>
    <t>შემოსულობები სხვა შემოსავლებიდან</t>
  </si>
  <si>
    <t>2015 წლის გეგმა ჭერის ფარგლებში</t>
  </si>
  <si>
    <t xml:space="preserve">სხვა ადმინისტრაციული სამართალდარღვევების გამო ტრანსპორტზე საგზაო მეურნეობისა და კავშირგაბმულობის დარგში </t>
  </si>
  <si>
    <t>დანართი N1</t>
  </si>
  <si>
    <t>ათას ლარებში</t>
  </si>
  <si>
    <t>ხარჯები</t>
  </si>
  <si>
    <t>პროცენტი</t>
  </si>
  <si>
    <t>სუბსიდიები</t>
  </si>
  <si>
    <t>ინფორმაცია საჯარო სამართლის იურიდიული პირის შემოსულობების, გადასახდელების და ნაშთის შესახებ</t>
  </si>
  <si>
    <r>
      <t>დ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ა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ს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ა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ხ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ე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ლ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ე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ბ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ა</t>
    </r>
  </si>
  <si>
    <r>
      <t>2015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წლის</t>
    </r>
    <r>
      <rPr>
        <b/>
        <sz val="10"/>
        <color theme="1"/>
        <rFont val="LitNusx"/>
        <family val="2"/>
      </rPr>
      <t xml:space="preserve"> </t>
    </r>
    <r>
      <rPr>
        <b/>
        <sz val="10"/>
        <color theme="1"/>
        <rFont val="Sylfaen"/>
        <family val="1"/>
        <charset val="204"/>
      </rPr>
      <t>პროექტი</t>
    </r>
  </si>
  <si>
    <t>ნაშთი პერიოდის დასაწყისისათვის</t>
  </si>
  <si>
    <t>შემოსულობები</t>
  </si>
  <si>
    <t>გადასახდელები</t>
  </si>
  <si>
    <t>ნაშთის ცვლილება</t>
  </si>
  <si>
    <t>ნაშთი პერიოდის ბოლოსათვის</t>
  </si>
  <si>
    <t>ფინანსური (ეკონომიკური) სამსახურის უფროსი:</t>
  </si>
  <si>
    <t xml:space="preserve">  მივლინება</t>
  </si>
  <si>
    <t xml:space="preserve">  პრემია</t>
  </si>
  <si>
    <t xml:space="preserve">  დანამატი</t>
  </si>
  <si>
    <t xml:space="preserve">  კომპენსაცია</t>
  </si>
  <si>
    <t xml:space="preserve">  ჰონორარი</t>
  </si>
  <si>
    <t>არაფინანსური აქტივები</t>
  </si>
  <si>
    <t>ძირითადი აქტივები</t>
  </si>
  <si>
    <t>შენობა-ნაგებობები</t>
  </si>
  <si>
    <t>საცხოვრებელი შენობები</t>
  </si>
  <si>
    <t>არასაცხოვრებელი შენობები</t>
  </si>
  <si>
    <t>საგზაო მაგისტრალები</t>
  </si>
  <si>
    <t>ქუჩები</t>
  </si>
  <si>
    <t>გზები</t>
  </si>
  <si>
    <t>ხიდები</t>
  </si>
  <si>
    <t>გვირაბები</t>
  </si>
  <si>
    <t>საკანალიზაციო და წყლის მომარაგების სისტემები</t>
  </si>
  <si>
    <t>ელექტროგადამცემი ხაზები</t>
  </si>
  <si>
    <t>მილსადენები</t>
  </si>
  <si>
    <t>სხვა შენობა-ნაგებობები</t>
  </si>
  <si>
    <t>მანქანა-დანადგარები და ინვენტარი</t>
  </si>
  <si>
    <t>სატრანსპორტო საშუალებები</t>
  </si>
  <si>
    <t>სატვირთო ავტომობილი</t>
  </si>
  <si>
    <t>მაღალი გამავლობის მსუბუქი ავტომობილი</t>
  </si>
  <si>
    <t>მსუბუქი ავტომობილი</t>
  </si>
  <si>
    <t>ტრაქტორები, კომბაინები და სხვა სასოფლო-სამეურნეო ტექნიკა</t>
  </si>
  <si>
    <t>ბულდოზერები და სხვა დანარჩენი სპეციალური ტექნიკა</t>
  </si>
  <si>
    <t>სხვა სატრანსპორტო საშუალებები</t>
  </si>
  <si>
    <t>სხვა მანქანა-დანადგარები და ინვენტარი</t>
  </si>
  <si>
    <t>ტელევიზორი</t>
  </si>
  <si>
    <t>მაცივარი</t>
  </si>
  <si>
    <t>კომპიუტერი</t>
  </si>
  <si>
    <t>მობილური ტელეფონი</t>
  </si>
  <si>
    <t>პრინტერი, სკანერი, ასლგადამღები</t>
  </si>
  <si>
    <t>უწყვეტი კვების წყარო</t>
  </si>
  <si>
    <t>ხმის ჩამწერი აპარატურა</t>
  </si>
  <si>
    <t>ფოტოაპარატი</t>
  </si>
  <si>
    <t>ვიდეო-აუდიო აპარატური</t>
  </si>
  <si>
    <t>ტელეფონის, ფაქსის აპარატი</t>
  </si>
  <si>
    <t>მუსიკალური ინსტრუმენტი</t>
  </si>
  <si>
    <t>სამედიცინო აპარატურა და ხელსაწყოები</t>
  </si>
  <si>
    <t>ოპტიკური ხელსაწყო</t>
  </si>
  <si>
    <t>ავეჯი</t>
  </si>
  <si>
    <t>რბილი ავეჯი</t>
  </si>
  <si>
    <t>მაჯის და სხვა ტიპის საათი</t>
  </si>
  <si>
    <t>სპორტული საქონელი</t>
  </si>
  <si>
    <t>ნახატი, ქანდაკება, ხელოვნების სხვა ნიმუშები, ანტიკვარიატი და ძვირადღირებული კოლექციები</t>
  </si>
  <si>
    <t>კოსტიუმები</t>
  </si>
  <si>
    <t>სხვა მანქანა-დანადგარები და ინვენტარი, რომელიც არ არის კლასიფიცირებული</t>
  </si>
  <si>
    <t>სხვა ძირითადი აქტივები</t>
  </si>
  <si>
    <t>კულტივირებული აქტივები</t>
  </si>
  <si>
    <t>არამატერიალური ძირითადი აქტივები</t>
  </si>
  <si>
    <t>ლიცენზიები</t>
  </si>
  <si>
    <t>სხვა არამატერიალური ძირითადი აქტივები</t>
  </si>
  <si>
    <t>მატერიალური მარაგები</t>
  </si>
  <si>
    <t>სტრატეგიული მარაგები</t>
  </si>
  <si>
    <t>სხვა მატერიალური მარაგები</t>
  </si>
  <si>
    <t>ნედლეული და მასალები</t>
  </si>
  <si>
    <t>დაუმთავრებელი წარმოება</t>
  </si>
  <si>
    <t>მზა პროდუქცია</t>
  </si>
  <si>
    <t>შემდგომი რეალიზაციისათვის შეძენილი საქონელი</t>
  </si>
  <si>
    <t>ფასეულობები</t>
  </si>
  <si>
    <t>არაწარმოებული აქტივები</t>
  </si>
  <si>
    <t>მიწა</t>
  </si>
  <si>
    <t>წიაღისეული</t>
  </si>
  <si>
    <t>სხვა ბუნებრივი აქტივები</t>
  </si>
  <si>
    <t>რადიოსიხშირული სპექტრით სარგებლობის ლიცენზია</t>
  </si>
  <si>
    <t>სხვა დანარჩენი ბუნებრივი აქტივები</t>
  </si>
  <si>
    <t>არაწარმოებული არამატერიალური აქტივები</t>
  </si>
  <si>
    <t>31.1.2.1.1</t>
  </si>
  <si>
    <t>31.1.2.1.2</t>
  </si>
  <si>
    <t>31.1.2.1.3</t>
  </si>
  <si>
    <t>31.1.2.1.4</t>
  </si>
  <si>
    <t>31.1.2.1.5</t>
  </si>
  <si>
    <t>31.1.2.1.6</t>
  </si>
  <si>
    <t>31.1.2.2.1</t>
  </si>
  <si>
    <t>31.1.2.2.2</t>
  </si>
  <si>
    <t>31.1.2.2.3</t>
  </si>
  <si>
    <t>31.1.2.2.4</t>
  </si>
  <si>
    <t>31.1.2.2.5</t>
  </si>
  <si>
    <t>31.1.2.2.6</t>
  </si>
  <si>
    <t>31.1.2.2.7</t>
  </si>
  <si>
    <t>31.1.2.2.8</t>
  </si>
  <si>
    <t>31.1.2.2.9</t>
  </si>
  <si>
    <t>31.1.2.2.10</t>
  </si>
  <si>
    <t>31.1.2.2.11</t>
  </si>
  <si>
    <t>31.1.2.2.12</t>
  </si>
  <si>
    <t>31.1.2.2.13</t>
  </si>
  <si>
    <t>31.1.2.2.14</t>
  </si>
  <si>
    <t>31.1.2.2.15</t>
  </si>
  <si>
    <t>31.1.2.2.16</t>
  </si>
  <si>
    <t>31.1.2.2.17</t>
  </si>
  <si>
    <t>31.1.2.2.18</t>
  </si>
  <si>
    <t>31.1.2.2.19</t>
  </si>
  <si>
    <t>31.1.2.2.20</t>
  </si>
  <si>
    <t>31.1.3.2.1</t>
  </si>
  <si>
    <t>31.1.3.2.2</t>
  </si>
  <si>
    <t>31.1.1</t>
  </si>
  <si>
    <t>31.1.1.1</t>
  </si>
  <si>
    <t>31.1.1.2</t>
  </si>
  <si>
    <t>31.1.1.3</t>
  </si>
  <si>
    <t>31.1.1.4</t>
  </si>
  <si>
    <t>31.1.1.5</t>
  </si>
  <si>
    <t>31.1.1.6</t>
  </si>
  <si>
    <t>31.1.1.7</t>
  </si>
  <si>
    <t>31.1.1.8</t>
  </si>
  <si>
    <t>31.1.1.9</t>
  </si>
  <si>
    <t>31.1.1.10</t>
  </si>
  <si>
    <t>31.1.1.11</t>
  </si>
  <si>
    <t>31.1.2</t>
  </si>
  <si>
    <t>31.1.2.1</t>
  </si>
  <si>
    <t>31.1.2.2</t>
  </si>
  <si>
    <t>31.1.3</t>
  </si>
  <si>
    <t>31.1.3.1</t>
  </si>
  <si>
    <t>31.1.3.2</t>
  </si>
  <si>
    <t>31.2.1</t>
  </si>
  <si>
    <t>31.2.2</t>
  </si>
  <si>
    <t>31.2.2.1</t>
  </si>
  <si>
    <t>31.2.2.2</t>
  </si>
  <si>
    <t>31.2.2.3</t>
  </si>
  <si>
    <t>31.2.2.4</t>
  </si>
  <si>
    <t>31.4.1</t>
  </si>
  <si>
    <t>31.4.2</t>
  </si>
  <si>
    <t>31.4.3</t>
  </si>
  <si>
    <t>31.4.3.1</t>
  </si>
  <si>
    <t>31.4.3.2</t>
  </si>
  <si>
    <t>31.4.4</t>
  </si>
  <si>
    <t>შემოსულობები არაფინანსური აქტივებიდან</t>
  </si>
  <si>
    <t>ფინანსური აქტივები</t>
  </si>
  <si>
    <t>საშინაო</t>
  </si>
  <si>
    <t>ვალუტა და დეპოზიტები</t>
  </si>
  <si>
    <t>ფასიანი ქაღალდები, გარდა აქციებისა</t>
  </si>
  <si>
    <t>სესხები</t>
  </si>
  <si>
    <t>აქციები და სხვა კაპიტალი</t>
  </si>
  <si>
    <t>სადაზღვევო ტექნიკური რეზერვები</t>
  </si>
  <si>
    <t>წარმოებული ფინანსური ინსტრუმენტები</t>
  </si>
  <si>
    <t>სხვა დებიტორული დავალიანებები</t>
  </si>
  <si>
    <t>საგარეო</t>
  </si>
  <si>
    <t>დაზღვევის ტექნიკური რეზერვები</t>
  </si>
  <si>
    <t>მონეტარული ოქრო და ნასესხობის სპეციალური უფლება</t>
  </si>
  <si>
    <t>ვალდებულებები</t>
  </si>
  <si>
    <t>აქციები და სხვა კაპიტალი (მხოლოდ სახელმწიფო საწარმოები და ორგანიზაციები)</t>
  </si>
  <si>
    <t>სხვა კრედიტორული დავალიანებები</t>
  </si>
  <si>
    <t>32.1.2</t>
  </si>
  <si>
    <t>32.1.3</t>
  </si>
  <si>
    <t>32.1.4</t>
  </si>
  <si>
    <t>32.1.5</t>
  </si>
  <si>
    <t>32.1.6</t>
  </si>
  <si>
    <t>32.1.7</t>
  </si>
  <si>
    <t>32.1.8</t>
  </si>
  <si>
    <t>32.2.2</t>
  </si>
  <si>
    <t>32.2.3</t>
  </si>
  <si>
    <t>32.2.4</t>
  </si>
  <si>
    <t>32.2.5</t>
  </si>
  <si>
    <t>32.2.6</t>
  </si>
  <si>
    <t>32.2.7</t>
  </si>
  <si>
    <t>32.2.8</t>
  </si>
  <si>
    <t>33.1.2</t>
  </si>
  <si>
    <t>33.1.3</t>
  </si>
  <si>
    <t>33.1.4</t>
  </si>
  <si>
    <t>33.1.5</t>
  </si>
  <si>
    <t>33.1.6</t>
  </si>
  <si>
    <t>33.1.7</t>
  </si>
  <si>
    <t>33.1.8</t>
  </si>
  <si>
    <t>33.2.2</t>
  </si>
  <si>
    <t>33.2.3</t>
  </si>
  <si>
    <t>33.2.4</t>
  </si>
  <si>
    <t>შემოსულობები ფინანსური აქტივებიდან</t>
  </si>
  <si>
    <t>დანართი N2</t>
  </si>
  <si>
    <t>დანართი N3</t>
  </si>
  <si>
    <t>აქტივებზე ოპერაციების კოდები</t>
  </si>
  <si>
    <t>ვალდებულებებზე ოპერაციების კოდები</t>
  </si>
  <si>
    <t>დანართი N4</t>
  </si>
  <si>
    <t>შემოსულობები ვალდებულებების ზრდიდან</t>
  </si>
  <si>
    <t>დანართი #5</t>
  </si>
  <si>
    <t>გრანტები (გარდა მიზნობრივი გრანტებისა)</t>
  </si>
  <si>
    <t xml:space="preserve">       მივლინება ქვეყნის შიგნით</t>
  </si>
  <si>
    <t xml:space="preserve">       მივლინება ქვეყნის გარეთ</t>
  </si>
  <si>
    <t xml:space="preserve">        საკანცელარიო, საწერ-სახაზავი ქაღალდის, საბუღალტრო ბლანკების, ბიუკეტენების, საკანცელარიო წიგნების და სხვა ანალოგიური მასალების</t>
  </si>
  <si>
    <t xml:space="preserve">        კომპიუტერული პროგრამების შეძენის და განახლების ხარჯი</t>
  </si>
  <si>
    <t xml:space="preserve">        ნორმატიული აქტების, საცნობარო და სპეციალური ლიტერატურის, ჟურნალ-გაზეთების შეძენა და ამავე მიზნებთან დაკავშირებული საგამომცემლო-სასტამბო (არაძირითადი საქმიანობის) ხარჯები</t>
  </si>
  <si>
    <t xml:space="preserve">       მცირეფასიანი საოფისე ტექნიკის შეძენა და დამონტაჟების/დემონტაჟის ხარჯი</t>
  </si>
  <si>
    <t xml:space="preserve">               საოფისე ინვენტარის შეძენა და დამონტაჟების ხარჯი</t>
  </si>
  <si>
    <t xml:space="preserve">        ოფისისათვის საჭირო საგნებისა და მასალების შეძენის ხარჯი</t>
  </si>
  <si>
    <t xml:space="preserve">         რეცხვის, ქიმწმენდის და სანიტარული საგნების შეძენის ხარჯი</t>
  </si>
  <si>
    <t xml:space="preserve">        შენობა-ნაგებობის და მათი მიმდებარე ტერიტორიების მიმდინარე რემონტის ხარჯი</t>
  </si>
  <si>
    <t xml:space="preserve">        საოფისე ტექნიკის, ინვენტარის, მანქანა-დანადგარების მოვლა-შენახვს, ექსპლოატაციისა და მიმდინარე რემონტის ხარჯი</t>
  </si>
  <si>
    <t xml:space="preserve">      კავშირგაბმულობის ხარჯი</t>
  </si>
  <si>
    <t xml:space="preserve">      საფოსტო მოსახურების ხარჯი</t>
  </si>
  <si>
    <t xml:space="preserve">      კომუნალური ხარჯი</t>
  </si>
  <si>
    <t xml:space="preserve">შენობა ნაგებობები </t>
  </si>
  <si>
    <t xml:space="preserve">მანქანა დანადგარები და ინვენტარი </t>
  </si>
  <si>
    <t xml:space="preserve">მატერიალური მარაგები </t>
  </si>
  <si>
    <t xml:space="preserve">არაწარმოებული აქტივები </t>
  </si>
  <si>
    <r>
      <t>არაფინანსური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კლება</t>
    </r>
  </si>
  <si>
    <r>
      <t>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კლება</t>
    </r>
    <r>
      <rPr>
        <b/>
        <sz val="10"/>
        <color theme="8" tint="-0.499984740745262"/>
        <rFont val="LitNusx"/>
        <family val="2"/>
      </rPr>
      <t xml:space="preserve"> (</t>
    </r>
    <r>
      <rPr>
        <b/>
        <sz val="10"/>
        <color theme="8" tint="-0.499984740745262"/>
        <rFont val="Sylfaen"/>
        <family val="1"/>
        <charset val="204"/>
      </rPr>
      <t>ნაშთის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გამოყენების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გარდა</t>
    </r>
    <r>
      <rPr>
        <b/>
        <sz val="10"/>
        <color theme="8" tint="-0.499984740745262"/>
        <rFont val="LitNusx"/>
        <family val="2"/>
      </rPr>
      <t>)</t>
    </r>
  </si>
  <si>
    <r>
      <t>ვალდებულებების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ზრდა</t>
    </r>
  </si>
  <si>
    <r>
      <t>შრომის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ანაზღაურება</t>
    </r>
  </si>
  <si>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თანამდებობრივი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სარგო</t>
    </r>
  </si>
  <si>
    <r>
      <t xml:space="preserve">  წოდებრივი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სარგო</t>
    </r>
  </si>
  <si>
    <r>
      <t>საქონელი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და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მომსახურება</t>
    </r>
  </si>
  <si>
    <r>
      <t xml:space="preserve">  შტატგარეშე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მომუშავეთა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ანაზღაურება</t>
    </r>
  </si>
  <si>
    <r>
      <t xml:space="preserve">  ოფისის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</si>
  <si>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 წარმომადგენლობითი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</si>
  <si>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 კვების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</si>
  <si>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 სამედიცინო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</si>
  <si>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რბილი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ინვენტარისა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უნიფორმის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შეძენის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პირად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ჰიგიენასთან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დაკავშირებული</t>
    </r>
    <r>
      <rPr>
        <sz val="9"/>
        <color theme="8" tint="-0.499984740745262"/>
        <rFont val="LitNusx"/>
        <family val="2"/>
      </rPr>
      <t xml:space="preserve"> 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</si>
  <si>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ტრანსპორტის</t>
    </r>
    <r>
      <rPr>
        <sz val="9"/>
        <color theme="8" tint="-0.499984740745262"/>
        <rFont val="LitNusx"/>
        <family val="2"/>
      </rPr>
      <t xml:space="preserve">, </t>
    </r>
    <r>
      <rPr>
        <sz val="9"/>
        <color theme="8" tint="-0.499984740745262"/>
        <rFont val="Sylfaen"/>
        <family val="1"/>
        <charset val="204"/>
      </rPr>
      <t>ტექნიკისა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იარაღის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ექსპლოატაციისა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მოვლა</t>
    </r>
    <r>
      <rPr>
        <sz val="9"/>
        <color theme="8" tint="-0.499984740745262"/>
        <rFont val="LitNusx"/>
        <family val="2"/>
      </rPr>
      <t>-</t>
    </r>
    <r>
      <rPr>
        <sz val="9"/>
        <color theme="8" tint="-0.499984740745262"/>
        <rFont val="Sylfaen"/>
        <family val="1"/>
        <charset val="204"/>
      </rPr>
      <t>შენახვის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</si>
  <si>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სამხედრო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ტექნიკისა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ტყვია</t>
    </r>
    <r>
      <rPr>
        <sz val="9"/>
        <color theme="8" tint="-0.499984740745262"/>
        <rFont val="LitNusx"/>
        <family val="2"/>
      </rPr>
      <t>-</t>
    </r>
    <r>
      <rPr>
        <sz val="9"/>
        <color theme="8" tint="-0.499984740745262"/>
        <rFont val="Sylfaen"/>
        <family val="1"/>
        <charset val="204"/>
      </rPr>
      <t>წამლის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შეძენის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ხარჯები</t>
    </r>
  </si>
  <si>
    <r>
      <t xml:space="preserve"> სხვა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დანარჩენი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საქონელი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და</t>
    </r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>მომსახურება</t>
    </r>
  </si>
  <si>
    <r>
      <t>სოციალური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უზრუნველყოფა</t>
    </r>
  </si>
  <si>
    <r>
      <t>სხვა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ხარჯები</t>
    </r>
  </si>
  <si>
    <r>
      <t>არაფინანსური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ზრდა</t>
    </r>
  </si>
  <si>
    <r>
      <t>ფინანსური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აქტივების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ზრდა</t>
    </r>
    <r>
      <rPr>
        <b/>
        <sz val="10"/>
        <color theme="8" tint="-0.499984740745262"/>
        <rFont val="LitNusx"/>
        <family val="2"/>
      </rPr>
      <t xml:space="preserve"> (</t>
    </r>
    <r>
      <rPr>
        <b/>
        <sz val="10"/>
        <color theme="8" tint="-0.499984740745262"/>
        <rFont val="Sylfaen"/>
        <family val="1"/>
        <charset val="204"/>
      </rPr>
      <t>ნაშთის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დაგროვების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გარდა</t>
    </r>
    <r>
      <rPr>
        <b/>
        <sz val="10"/>
        <color theme="8" tint="-0.499984740745262"/>
        <rFont val="LitNusx"/>
        <family val="2"/>
      </rPr>
      <t>)</t>
    </r>
  </si>
  <si>
    <r>
      <t>ვალდებულებების</t>
    </r>
    <r>
      <rPr>
        <b/>
        <sz val="10"/>
        <color theme="8" tint="-0.499984740745262"/>
        <rFont val="LitNusx"/>
        <family val="2"/>
      </rPr>
      <t xml:space="preserve"> </t>
    </r>
    <r>
      <rPr>
        <b/>
        <sz val="10"/>
        <color theme="8" tint="-0.499984740745262"/>
        <rFont val="Sylfaen"/>
        <family val="1"/>
        <charset val="204"/>
      </rPr>
      <t>კლება</t>
    </r>
  </si>
  <si>
    <t>ინფორმაცია საჯარო სამართლის იურიდიული პირის შემოსულობების შესახებ, გარდა საბიუჯეტო სახსრებიდან</t>
  </si>
  <si>
    <t>ინფორმაცია საჯარო სამართლის იურიდიული პირის არაფინანსური აქტივებიდან შემოსულობების შესახებ, გარდა საბიუჯეტო სახსრებიდან</t>
  </si>
  <si>
    <t>ინფორმაცია საჯარო სამართლის იურიდიული პირის ფინანსური აქტივებიდან შემოსულობების შესახებ, გარდა საბიუჯეტო სახსრებიდან</t>
  </si>
  <si>
    <t>ინფორმაცია საჯარო სამართლის იურიდიული პირის ვალდებულებების ზრდიდან შემოსულობების შესახებ, გარდა საბიუჯეტო სახსრებიდან</t>
  </si>
  <si>
    <t>სსიპ აკაკი წერეთლის სახელმწიფო უნივერსიტეტი</t>
  </si>
  <si>
    <t>პროგრამული კოდი 32040507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</si>
</sst>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Sylfaen"/>
      <family val="1"/>
    </font>
    <font>
      <sz val="11"/>
      <color theme="8" tint="-0.499984740745262"/>
      <name val="Calibri"/>
      <family val="2"/>
      <scheme val="minor"/>
    </font>
    <font>
      <sz val="9"/>
      <color theme="8" tint="-0.499984740745262"/>
      <name val="Sylfaen"/>
      <family val="1"/>
    </font>
    <font>
      <b/>
      <sz val="11"/>
      <color theme="8" tint="-0.499984740745262"/>
      <name val="Calibri"/>
      <family val="2"/>
      <scheme val="minor"/>
    </font>
    <font>
      <b/>
      <sz val="9"/>
      <color theme="1"/>
      <name val="Sylfaen"/>
      <family val="1"/>
    </font>
    <font>
      <b/>
      <sz val="11"/>
      <color rgb="FFFF0000"/>
      <name val="Calibri"/>
      <family val="2"/>
      <scheme val="minor"/>
    </font>
    <font>
      <b/>
      <sz val="11"/>
      <color rgb="FFFF0000"/>
      <name val="Sylfaen"/>
      <family val="1"/>
    </font>
    <font>
      <sz val="11"/>
      <color rgb="FF002060"/>
      <name val="Calibri"/>
      <family val="2"/>
      <scheme val="minor"/>
    </font>
    <font>
      <sz val="9"/>
      <color rgb="FF002060"/>
      <name val="Sylfaen"/>
      <family val="1"/>
    </font>
    <font>
      <sz val="10"/>
      <name val="Arial"/>
      <family val="2"/>
    </font>
    <font>
      <sz val="10"/>
      <name val="LitNusx"/>
      <family val="2"/>
    </font>
    <font>
      <b/>
      <sz val="10"/>
      <name val="LitNusx"/>
      <family val="2"/>
    </font>
    <font>
      <sz val="10"/>
      <name val="AcadNusx"/>
    </font>
    <font>
      <b/>
      <sz val="10"/>
      <color theme="1"/>
      <name val="Sylfaen"/>
      <family val="1"/>
      <charset val="204"/>
    </font>
    <font>
      <b/>
      <sz val="10"/>
      <color theme="1"/>
      <name val="LitNusx"/>
      <family val="2"/>
    </font>
    <font>
      <b/>
      <sz val="10"/>
      <name val="AcadNusx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rgb="FFFF0000"/>
      <name val="Sylfaen"/>
      <family val="1"/>
    </font>
    <font>
      <b/>
      <i/>
      <u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name val="Sylfaen"/>
      <family val="1"/>
    </font>
    <font>
      <sz val="9"/>
      <name val="Sylfaen"/>
      <family val="1"/>
      <charset val="204"/>
    </font>
    <font>
      <b/>
      <sz val="10"/>
      <color theme="8" tint="-0.499984740745262"/>
      <name val="Sylfaen"/>
      <family val="1"/>
      <charset val="204"/>
    </font>
    <font>
      <b/>
      <sz val="10"/>
      <color theme="8" tint="-0.499984740745262"/>
      <name val="Arial"/>
      <family val="2"/>
      <charset val="204"/>
    </font>
    <font>
      <b/>
      <sz val="10"/>
      <color theme="8" tint="-0.499984740745262"/>
      <name val="LitNusx"/>
      <family val="2"/>
    </font>
    <font>
      <sz val="9"/>
      <color theme="8" tint="-0.499984740745262"/>
      <name val="Sylfaen"/>
      <family val="1"/>
      <charset val="204"/>
    </font>
    <font>
      <sz val="9"/>
      <color theme="8" tint="-0.499984740745262"/>
      <name val="LitNusx"/>
      <family val="2"/>
    </font>
    <font>
      <b/>
      <sz val="10"/>
      <color theme="8" tint="-0.499984740745262"/>
      <name val="LitMtavrPS"/>
    </font>
    <font>
      <b/>
      <sz val="10"/>
      <color rgb="FFFF0000"/>
      <name val="LitNusx"/>
      <family val="2"/>
    </font>
    <font>
      <b/>
      <sz val="10"/>
      <color rgb="FFFF0000"/>
      <name val="Sylfaen"/>
      <family val="1"/>
      <charset val="204"/>
    </font>
    <font>
      <sz val="10"/>
      <color rgb="FFFF0000"/>
      <name val="LitNusx"/>
      <family val="2"/>
    </font>
    <font>
      <sz val="10"/>
      <color rgb="FFFF0000"/>
      <name val="Arial"/>
      <family val="2"/>
      <charset val="204"/>
    </font>
    <font>
      <b/>
      <sz val="10"/>
      <color theme="1"/>
      <name val="Calibri"/>
      <family val="2"/>
      <scheme val="minor"/>
    </font>
    <font>
      <b/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43" fontId="1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5" fillId="0" borderId="0" xfId="1" applyFont="1" applyFill="1" applyAlignment="1">
      <alignment horizontal="center" vertical="center" wrapText="1"/>
    </xf>
    <xf numFmtId="0" fontId="18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 applyProtection="1">
      <alignment vertical="center" wrapText="1"/>
      <protection locked="0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15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 applyProtection="1">
      <alignment vertical="center" wrapText="1"/>
    </xf>
    <xf numFmtId="0" fontId="21" fillId="0" borderId="5" xfId="0" applyFont="1" applyBorder="1" applyAlignment="1">
      <alignment horizontal="justify" vertical="center" wrapText="1"/>
    </xf>
    <xf numFmtId="0" fontId="2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14" fillId="0" borderId="0" xfId="1" applyFont="1" applyBorder="1" applyAlignment="1" applyProtection="1">
      <alignment vertical="center" wrapText="1"/>
    </xf>
    <xf numFmtId="4" fontId="19" fillId="0" borderId="0" xfId="2" applyNumberFormat="1" applyFont="1" applyBorder="1" applyAlignment="1" applyProtection="1">
      <alignment horizontal="center" vertical="center" wrapText="1"/>
    </xf>
    <xf numFmtId="0" fontId="12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3" fillId="0" borderId="4" xfId="1" applyFont="1" applyBorder="1" applyAlignment="1" applyProtection="1">
      <alignment vertical="center" wrapText="1"/>
    </xf>
    <xf numFmtId="0" fontId="32" fillId="0" borderId="4" xfId="1" applyFont="1" applyBorder="1" applyAlignment="1" applyProtection="1">
      <alignment vertical="center" wrapText="1"/>
    </xf>
    <xf numFmtId="0" fontId="34" fillId="0" borderId="4" xfId="0" applyFont="1" applyBorder="1" applyAlignment="1">
      <alignment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30" fillId="0" borderId="4" xfId="0" applyFont="1" applyBorder="1" applyAlignment="1">
      <alignment horizontal="left" vertical="center" wrapText="1" indent="3"/>
    </xf>
    <xf numFmtId="0" fontId="25" fillId="2" borderId="4" xfId="0" applyFont="1" applyFill="1" applyBorder="1" applyAlignment="1" applyProtection="1">
      <alignment horizontal="left" vertical="center" wrapText="1" indent="6" readingOrder="1"/>
      <protection locked="0"/>
    </xf>
    <xf numFmtId="0" fontId="25" fillId="2" borderId="4" xfId="0" applyFont="1" applyFill="1" applyBorder="1" applyAlignment="1" applyProtection="1">
      <alignment horizontal="left" vertical="center" wrapText="1" indent="3" readingOrder="1"/>
      <protection locked="0"/>
    </xf>
    <xf numFmtId="0" fontId="25" fillId="2" borderId="4" xfId="0" applyFont="1" applyFill="1" applyBorder="1" applyAlignment="1" applyProtection="1">
      <alignment horizontal="left" vertical="center" wrapText="1" indent="11" readingOrder="1"/>
      <protection locked="0"/>
    </xf>
    <xf numFmtId="0" fontId="13" fillId="0" borderId="4" xfId="1" applyFont="1" applyBorder="1" applyAlignment="1" applyProtection="1">
      <alignment vertical="center" wrapText="1"/>
      <protection locked="0"/>
    </xf>
    <xf numFmtId="0" fontId="35" fillId="0" borderId="4" xfId="1" applyFont="1" applyBorder="1" applyAlignment="1" applyProtection="1">
      <alignment vertical="center" wrapText="1"/>
      <protection locked="0"/>
    </xf>
    <xf numFmtId="0" fontId="33" fillId="0" borderId="7" xfId="1" applyFont="1" applyBorder="1" applyAlignment="1" applyProtection="1">
      <alignment vertical="center" wrapText="1"/>
    </xf>
    <xf numFmtId="0" fontId="26" fillId="0" borderId="4" xfId="0" applyFont="1" applyBorder="1" applyAlignment="1">
      <alignment horizontal="left" vertical="center" wrapText="1" indent="4"/>
    </xf>
    <xf numFmtId="0" fontId="37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/>
    </xf>
    <xf numFmtId="0" fontId="9" fillId="0" borderId="5" xfId="0" applyFont="1" applyBorder="1" applyAlignment="1">
      <alignment horizontal="justify" vertical="center" wrapText="1"/>
    </xf>
    <xf numFmtId="2" fontId="10" fillId="0" borderId="6" xfId="0" applyNumberFormat="1" applyFont="1" applyBorder="1" applyAlignment="1">
      <alignment horizontal="center" vertical="center"/>
    </xf>
    <xf numFmtId="2" fontId="28" fillId="0" borderId="6" xfId="2" applyNumberFormat="1" applyFont="1" applyBorder="1" applyAlignment="1" applyProtection="1">
      <alignment horizontal="center" vertical="center" wrapText="1"/>
    </xf>
    <xf numFmtId="2" fontId="28" fillId="0" borderId="6" xfId="2" applyNumberFormat="1" applyFont="1" applyFill="1" applyBorder="1" applyAlignment="1" applyProtection="1">
      <alignment horizontal="center" vertical="center" wrapText="1"/>
    </xf>
    <xf numFmtId="2" fontId="20" fillId="0" borderId="6" xfId="2" applyNumberFormat="1" applyFont="1" applyBorder="1" applyAlignment="1" applyProtection="1">
      <alignment horizontal="center" vertical="center" wrapText="1"/>
      <protection locked="0"/>
    </xf>
    <xf numFmtId="2" fontId="36" fillId="0" borderId="6" xfId="2" applyNumberFormat="1" applyFont="1" applyBorder="1" applyAlignment="1" applyProtection="1">
      <alignment horizontal="center" vertical="center" wrapText="1"/>
      <protection locked="0"/>
    </xf>
    <xf numFmtId="2" fontId="10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>
      <alignment horizontal="right" vertical="center" wrapText="1"/>
    </xf>
    <xf numFmtId="0" fontId="18" fillId="0" borderId="0" xfId="1" applyFont="1" applyFill="1" applyBorder="1" applyAlignment="1">
      <alignment horizontal="center" vertical="center" wrapText="1"/>
    </xf>
  </cellXfs>
  <cellStyles count="3">
    <cellStyle name="Comma 3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abatadze/Desktop/&#4314;&#4304;&#4328;&#4304;&#4321;%20&#4307;&#4304;&#4309;&#4304;&#4314;&#4308;&#4305;&#4308;&#4305;&#4312;/2014%20&#4332;&#4308;&#4314;&#4312;/&#4318;&#4320;&#4317;&#4324;&#4308;&#4321;&#4312;&#4323;&#4314;&#4312;%20&#4313;&#4317;&#4314;&#4308;&#4335;&#4308;&#4305;&#4312;/&#4309;&#4304;&#4323;&#4329;&#4308;&#4320;&#4323;&#4314;&#4312;%20&#4307;&#4304;&#4324;&#4312;&#4316;&#4304;&#4316;&#4321;&#4308;&#4305;&#4304;/&#4313;&#4317;&#4320;&#4308;&#4325;&#4322;&#4312;&#4320;&#4308;&#4305;&#4304;%20&#4307;&#4304;%20&#4315;&#4308;-3%20&#4313;&#4309;&#4304;&#4320;&#4322;&#4304;&#4314;&#4312;/&#4321;&#4304;&#4315;&#4323;&#4328;&#4304;&#43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პივოტ"/>
      <sheetName val="pirveladi"/>
      <sheetName val="დანართი"/>
      <sheetName val=" პივოტ IQ"/>
      <sheetName val="I Q"/>
      <sheetName val="დანართი 1"/>
      <sheetName val="პივოტ IIQ"/>
      <sheetName val="II Q"/>
      <sheetName val="დანართი 2"/>
      <sheetName val="პივოტ IIIQ"/>
      <sheetName val="III Q"/>
      <sheetName val="დანართი 3"/>
      <sheetName val="საგაზაფხულო III Q"/>
      <sheetName val="კორექტირების დანართი"/>
      <sheetName val="საშემოდგომოს დანართი"/>
      <sheetName val="საგაზაფხულოს დანართი"/>
    </sheetNames>
    <sheetDataSet>
      <sheetData sheetId="0"/>
      <sheetData sheetId="1"/>
      <sheetData sheetId="2">
        <row r="3">
          <cell r="C3">
            <v>212693049</v>
          </cell>
        </row>
      </sheetData>
      <sheetData sheetId="3"/>
      <sheetData sheetId="4"/>
      <sheetData sheetId="5">
        <row r="3">
          <cell r="C3">
            <v>212693049</v>
          </cell>
        </row>
      </sheetData>
      <sheetData sheetId="6"/>
      <sheetData sheetId="7"/>
      <sheetData sheetId="8">
        <row r="3">
          <cell r="C3">
            <v>212693049</v>
          </cell>
        </row>
      </sheetData>
      <sheetData sheetId="9"/>
      <sheetData sheetId="10"/>
      <sheetData sheetId="11">
        <row r="3">
          <cell r="C3">
            <v>212693049</v>
          </cell>
          <cell r="D3">
            <v>118</v>
          </cell>
          <cell r="E3">
            <v>96</v>
          </cell>
          <cell r="F3">
            <v>38732</v>
          </cell>
          <cell r="G3">
            <v>60352.01</v>
          </cell>
          <cell r="H3">
            <v>214</v>
          </cell>
          <cell r="I3">
            <v>99084.010000000009</v>
          </cell>
        </row>
        <row r="4">
          <cell r="C4">
            <v>245428158</v>
          </cell>
          <cell r="D4">
            <v>84</v>
          </cell>
          <cell r="E4">
            <v>0</v>
          </cell>
          <cell r="F4">
            <v>33934.67</v>
          </cell>
          <cell r="G4">
            <v>0</v>
          </cell>
          <cell r="H4">
            <v>84</v>
          </cell>
          <cell r="I4">
            <v>33934.67</v>
          </cell>
        </row>
        <row r="5">
          <cell r="C5">
            <v>218076542</v>
          </cell>
          <cell r="D5">
            <v>69</v>
          </cell>
          <cell r="E5">
            <v>0</v>
          </cell>
          <cell r="F5">
            <v>23920</v>
          </cell>
          <cell r="G5">
            <v>0</v>
          </cell>
          <cell r="H5">
            <v>69</v>
          </cell>
          <cell r="I5">
            <v>23920</v>
          </cell>
        </row>
        <row r="6">
          <cell r="C6">
            <v>211328703</v>
          </cell>
          <cell r="D6">
            <v>35</v>
          </cell>
          <cell r="E6">
            <v>0</v>
          </cell>
          <cell r="F6">
            <v>11109</v>
          </cell>
          <cell r="G6">
            <v>0</v>
          </cell>
          <cell r="H6">
            <v>35</v>
          </cell>
          <cell r="I6">
            <v>11109</v>
          </cell>
        </row>
        <row r="7">
          <cell r="C7">
            <v>231187168</v>
          </cell>
          <cell r="D7">
            <v>33</v>
          </cell>
          <cell r="E7">
            <v>27</v>
          </cell>
          <cell r="F7">
            <v>7595.33</v>
          </cell>
          <cell r="G7">
            <v>9798</v>
          </cell>
          <cell r="H7">
            <v>60</v>
          </cell>
          <cell r="I7">
            <v>17393.330000000002</v>
          </cell>
        </row>
        <row r="8">
          <cell r="C8">
            <v>204864548</v>
          </cell>
          <cell r="D8">
            <v>46</v>
          </cell>
          <cell r="E8">
            <v>16</v>
          </cell>
          <cell r="F8">
            <v>1434</v>
          </cell>
          <cell r="G8">
            <v>9200</v>
          </cell>
          <cell r="H8">
            <v>62</v>
          </cell>
          <cell r="I8">
            <v>10634</v>
          </cell>
        </row>
        <row r="9">
          <cell r="C9">
            <v>204861970</v>
          </cell>
          <cell r="D9">
            <v>135</v>
          </cell>
          <cell r="E9">
            <v>0</v>
          </cell>
          <cell r="F9">
            <v>38188.590000000004</v>
          </cell>
          <cell r="G9">
            <v>0</v>
          </cell>
          <cell r="H9">
            <v>135</v>
          </cell>
          <cell r="I9">
            <v>38188.590000000004</v>
          </cell>
        </row>
        <row r="10">
          <cell r="C10">
            <v>217890192</v>
          </cell>
          <cell r="D10">
            <v>89</v>
          </cell>
          <cell r="E10">
            <v>81</v>
          </cell>
          <cell r="F10">
            <v>4854.4400000000005</v>
          </cell>
          <cell r="G10">
            <v>42279.3</v>
          </cell>
          <cell r="H10">
            <v>170</v>
          </cell>
          <cell r="I10">
            <v>47133.740000000005</v>
          </cell>
        </row>
        <row r="11">
          <cell r="C11">
            <v>231287005</v>
          </cell>
          <cell r="D11">
            <v>274</v>
          </cell>
          <cell r="E11">
            <v>180</v>
          </cell>
          <cell r="F11">
            <v>25107.39</v>
          </cell>
          <cell r="G11">
            <v>60286.829999999994</v>
          </cell>
          <cell r="H11">
            <v>454</v>
          </cell>
          <cell r="I11">
            <v>85394.22</v>
          </cell>
        </row>
        <row r="12">
          <cell r="C12">
            <v>237079497</v>
          </cell>
          <cell r="D12">
            <v>154</v>
          </cell>
          <cell r="E12">
            <v>128</v>
          </cell>
          <cell r="F12">
            <v>24418.57</v>
          </cell>
          <cell r="G12">
            <v>46427.49</v>
          </cell>
          <cell r="H12">
            <v>282</v>
          </cell>
          <cell r="I12">
            <v>70846.06</v>
          </cell>
        </row>
        <row r="13">
          <cell r="C13">
            <v>211351071</v>
          </cell>
          <cell r="D13">
            <v>172</v>
          </cell>
          <cell r="E13">
            <v>148</v>
          </cell>
          <cell r="F13">
            <v>28053.18</v>
          </cell>
          <cell r="G13">
            <v>84848.08</v>
          </cell>
          <cell r="H13">
            <v>320</v>
          </cell>
          <cell r="I13">
            <v>112901.26000000001</v>
          </cell>
        </row>
        <row r="14">
          <cell r="C14">
            <v>424066977</v>
          </cell>
          <cell r="D14">
            <v>111</v>
          </cell>
          <cell r="E14">
            <v>0</v>
          </cell>
          <cell r="F14">
            <v>36516.270000000004</v>
          </cell>
          <cell r="G14">
            <v>0</v>
          </cell>
          <cell r="H14">
            <v>111</v>
          </cell>
          <cell r="I14">
            <v>36516.270000000004</v>
          </cell>
        </row>
        <row r="15">
          <cell r="C15">
            <v>211349192</v>
          </cell>
          <cell r="D15">
            <v>684</v>
          </cell>
          <cell r="E15">
            <v>219</v>
          </cell>
          <cell r="F15">
            <v>228531.27</v>
          </cell>
          <cell r="G15">
            <v>110308</v>
          </cell>
          <cell r="H15">
            <v>903</v>
          </cell>
          <cell r="I15">
            <v>338839.27</v>
          </cell>
        </row>
        <row r="16">
          <cell r="C16">
            <v>220407888</v>
          </cell>
          <cell r="D16">
            <v>221</v>
          </cell>
          <cell r="E16">
            <v>87</v>
          </cell>
          <cell r="F16">
            <v>37545.299999999996</v>
          </cell>
          <cell r="G16">
            <v>36182.26</v>
          </cell>
          <cell r="H16">
            <v>308</v>
          </cell>
          <cell r="I16">
            <v>73727.56</v>
          </cell>
        </row>
        <row r="17">
          <cell r="C17">
            <v>205300048</v>
          </cell>
          <cell r="D17">
            <v>125</v>
          </cell>
          <cell r="E17">
            <v>135</v>
          </cell>
          <cell r="F17">
            <v>23201.75</v>
          </cell>
          <cell r="G17">
            <v>47610</v>
          </cell>
          <cell r="H17">
            <v>260</v>
          </cell>
          <cell r="I17">
            <v>70811.75</v>
          </cell>
        </row>
        <row r="18">
          <cell r="C18">
            <v>209467646</v>
          </cell>
          <cell r="D18">
            <v>553</v>
          </cell>
          <cell r="E18">
            <v>58</v>
          </cell>
          <cell r="F18">
            <v>70124.26999999999</v>
          </cell>
          <cell r="G18">
            <v>16667.330000000002</v>
          </cell>
          <cell r="H18">
            <v>611</v>
          </cell>
          <cell r="I18">
            <v>86791.599999999991</v>
          </cell>
        </row>
        <row r="19">
          <cell r="C19">
            <v>245610398</v>
          </cell>
          <cell r="D19">
            <v>308</v>
          </cell>
          <cell r="E19">
            <v>94</v>
          </cell>
          <cell r="F19">
            <v>60965.239999999991</v>
          </cell>
          <cell r="G19">
            <v>19485.809999999998</v>
          </cell>
          <cell r="H19">
            <v>402</v>
          </cell>
          <cell r="I19">
            <v>80451.049999999988</v>
          </cell>
        </row>
        <row r="20">
          <cell r="C20">
            <v>235891512</v>
          </cell>
          <cell r="D20">
            <v>19</v>
          </cell>
          <cell r="E20">
            <v>75</v>
          </cell>
          <cell r="F20">
            <v>3382.8</v>
          </cell>
          <cell r="G20">
            <v>35628.33</v>
          </cell>
          <cell r="H20">
            <v>94</v>
          </cell>
          <cell r="I20">
            <v>39011.130000000005</v>
          </cell>
        </row>
        <row r="21">
          <cell r="C21">
            <v>242728679</v>
          </cell>
          <cell r="D21">
            <v>47</v>
          </cell>
          <cell r="E21">
            <v>52</v>
          </cell>
          <cell r="F21">
            <v>11029.57</v>
          </cell>
          <cell r="G21">
            <v>20761.97</v>
          </cell>
          <cell r="H21">
            <v>99</v>
          </cell>
          <cell r="I21">
            <v>31791.54</v>
          </cell>
        </row>
        <row r="22">
          <cell r="C22">
            <v>224066980</v>
          </cell>
          <cell r="D22">
            <v>224</v>
          </cell>
          <cell r="E22">
            <v>93</v>
          </cell>
          <cell r="F22">
            <v>44844.1</v>
          </cell>
          <cell r="G22">
            <v>28273.54</v>
          </cell>
          <cell r="H22">
            <v>317</v>
          </cell>
          <cell r="I22">
            <v>73117.64</v>
          </cell>
        </row>
        <row r="23">
          <cell r="C23">
            <v>215101716</v>
          </cell>
          <cell r="D23">
            <v>143</v>
          </cell>
          <cell r="E23">
            <v>110</v>
          </cell>
          <cell r="F23">
            <v>26431.46</v>
          </cell>
          <cell r="G23">
            <v>32944.33</v>
          </cell>
          <cell r="H23">
            <v>253</v>
          </cell>
          <cell r="I23">
            <v>59375.79</v>
          </cell>
        </row>
        <row r="24">
          <cell r="C24">
            <v>216350829</v>
          </cell>
          <cell r="D24">
            <v>303</v>
          </cell>
          <cell r="E24">
            <v>200</v>
          </cell>
          <cell r="F24">
            <v>62501.31</v>
          </cell>
          <cell r="G24">
            <v>46118.939999999995</v>
          </cell>
          <cell r="H24">
            <v>503</v>
          </cell>
          <cell r="I24">
            <v>108620.25</v>
          </cell>
        </row>
        <row r="25">
          <cell r="C25">
            <v>208183605</v>
          </cell>
          <cell r="D25">
            <v>350</v>
          </cell>
          <cell r="E25">
            <v>228</v>
          </cell>
          <cell r="F25">
            <v>3543.6</v>
          </cell>
          <cell r="G25">
            <v>72005.75</v>
          </cell>
          <cell r="H25">
            <v>578</v>
          </cell>
          <cell r="I25">
            <v>75549.350000000006</v>
          </cell>
        </row>
        <row r="26">
          <cell r="C26">
            <v>227770800</v>
          </cell>
          <cell r="D26">
            <v>178</v>
          </cell>
          <cell r="E26">
            <v>103</v>
          </cell>
          <cell r="F26">
            <v>29281.210000000003</v>
          </cell>
          <cell r="G26">
            <v>53014.49</v>
          </cell>
          <cell r="H26">
            <v>281</v>
          </cell>
          <cell r="I26">
            <v>82295.7</v>
          </cell>
        </row>
        <row r="27">
          <cell r="C27">
            <v>246954620</v>
          </cell>
          <cell r="D27">
            <v>378</v>
          </cell>
          <cell r="E27">
            <v>218</v>
          </cell>
          <cell r="F27">
            <v>78681.95</v>
          </cell>
          <cell r="G27">
            <v>105154.1</v>
          </cell>
          <cell r="H27">
            <v>596</v>
          </cell>
          <cell r="I27">
            <v>183836.05</v>
          </cell>
        </row>
        <row r="28">
          <cell r="C28">
            <v>212682051</v>
          </cell>
          <cell r="D28">
            <v>390</v>
          </cell>
          <cell r="E28">
            <v>309</v>
          </cell>
          <cell r="F28">
            <v>48457.850000000006</v>
          </cell>
          <cell r="G28">
            <v>124195.13</v>
          </cell>
          <cell r="H28">
            <v>699</v>
          </cell>
          <cell r="I28">
            <v>172652.98</v>
          </cell>
        </row>
        <row r="29">
          <cell r="C29">
            <v>200279448</v>
          </cell>
          <cell r="D29">
            <v>74</v>
          </cell>
          <cell r="E29">
            <v>149</v>
          </cell>
          <cell r="F29">
            <v>9398.630000000001</v>
          </cell>
          <cell r="G29">
            <v>53633.34</v>
          </cell>
          <cell r="H29">
            <v>223</v>
          </cell>
          <cell r="I29">
            <v>63031.97</v>
          </cell>
        </row>
        <row r="30">
          <cell r="C30">
            <v>222934671</v>
          </cell>
          <cell r="D30">
            <v>0</v>
          </cell>
          <cell r="E30">
            <v>40</v>
          </cell>
          <cell r="F30">
            <v>0</v>
          </cell>
          <cell r="G30">
            <v>22209.58</v>
          </cell>
          <cell r="H30">
            <v>40</v>
          </cell>
          <cell r="I30">
            <v>22209.58</v>
          </cell>
        </row>
      </sheetData>
      <sheetData sheetId="12">
        <row r="4">
          <cell r="E4">
            <v>212693049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view="pageBreakPreview" topLeftCell="A10" zoomScaleSheetLayoutView="100" workbookViewId="0">
      <selection activeCell="C19" sqref="C19"/>
    </sheetView>
  </sheetViews>
  <sheetFormatPr defaultColWidth="8.85546875" defaultRowHeight="15" x14ac:dyDescent="0.25"/>
  <cols>
    <col min="1" max="1" width="17.42578125" style="3" customWidth="1"/>
    <col min="2" max="2" width="70.7109375" style="5" customWidth="1"/>
    <col min="3" max="3" width="22.28515625" style="4" customWidth="1"/>
    <col min="4" max="6" width="8.85546875" style="4"/>
    <col min="7" max="7" width="10" style="4" bestFit="1" customWidth="1"/>
    <col min="8" max="16384" width="8.85546875" style="4"/>
  </cols>
  <sheetData>
    <row r="1" spans="1:7" x14ac:dyDescent="0.25">
      <c r="C1" s="21" t="s">
        <v>158</v>
      </c>
    </row>
    <row r="2" spans="1:7" x14ac:dyDescent="0.25">
      <c r="C2" s="29" t="s">
        <v>159</v>
      </c>
    </row>
    <row r="3" spans="1:7" x14ac:dyDescent="0.25">
      <c r="C3" s="29"/>
    </row>
    <row r="4" spans="1:7" ht="28.5" customHeight="1" x14ac:dyDescent="0.25">
      <c r="A4" s="71" t="s">
        <v>386</v>
      </c>
      <c r="B4" s="71"/>
      <c r="C4" s="71"/>
    </row>
    <row r="5" spans="1:7" x14ac:dyDescent="0.25">
      <c r="B5" s="24"/>
      <c r="C5" s="24"/>
    </row>
    <row r="6" spans="1:7" x14ac:dyDescent="0.25">
      <c r="A6" s="71" t="s">
        <v>390</v>
      </c>
      <c r="B6" s="71"/>
      <c r="C6" s="71"/>
    </row>
    <row r="7" spans="1:7" ht="15" customHeight="1" x14ac:dyDescent="0.25">
      <c r="A7" s="72" t="s">
        <v>391</v>
      </c>
      <c r="B7" s="72"/>
      <c r="C7" s="72"/>
    </row>
    <row r="8" spans="1:7" x14ac:dyDescent="0.25">
      <c r="C8" s="29"/>
      <c r="G8" s="43"/>
    </row>
    <row r="9" spans="1:7" ht="60.6" customHeight="1" x14ac:dyDescent="0.25">
      <c r="A9" s="59" t="s">
        <v>0</v>
      </c>
      <c r="B9" s="60" t="s">
        <v>155</v>
      </c>
      <c r="C9" s="61" t="s">
        <v>156</v>
      </c>
    </row>
    <row r="10" spans="1:7" ht="25.15" customHeight="1" x14ac:dyDescent="0.25">
      <c r="A10" s="11">
        <v>1</v>
      </c>
      <c r="B10" s="20" t="s">
        <v>1</v>
      </c>
      <c r="C10" s="64">
        <v>17727.977999999999</v>
      </c>
    </row>
    <row r="11" spans="1:7" customFormat="1" ht="19.899999999999999" customHeight="1" x14ac:dyDescent="0.25">
      <c r="A11" s="11">
        <v>1.3</v>
      </c>
      <c r="B11" s="20" t="s">
        <v>346</v>
      </c>
      <c r="C11" s="64">
        <v>482.49</v>
      </c>
    </row>
    <row r="12" spans="1:7" ht="25.15" customHeight="1" x14ac:dyDescent="0.25">
      <c r="A12" s="11">
        <v>1.4</v>
      </c>
      <c r="B12" s="20" t="s">
        <v>3</v>
      </c>
      <c r="C12" s="64">
        <f>C13+C17+C79+C82</f>
        <v>17245.488000000001</v>
      </c>
    </row>
    <row r="13" spans="1:7" ht="25.15" customHeight="1" x14ac:dyDescent="0.25">
      <c r="A13" s="11" t="s">
        <v>79</v>
      </c>
      <c r="B13" s="20" t="s">
        <v>4</v>
      </c>
      <c r="C13" s="64">
        <f>C14+C15+C16</f>
        <v>0</v>
      </c>
    </row>
    <row r="14" spans="1:7" ht="25.15" customHeight="1" x14ac:dyDescent="0.25">
      <c r="A14" s="16" t="s">
        <v>80</v>
      </c>
      <c r="B14" s="17" t="s">
        <v>5</v>
      </c>
      <c r="C14" s="64"/>
    </row>
    <row r="15" spans="1:7" ht="25.15" customHeight="1" x14ac:dyDescent="0.25">
      <c r="A15" s="16" t="s">
        <v>81</v>
      </c>
      <c r="B15" s="17" t="s">
        <v>6</v>
      </c>
      <c r="C15" s="64"/>
    </row>
    <row r="16" spans="1:7" ht="25.15" customHeight="1" x14ac:dyDescent="0.25">
      <c r="A16" s="16" t="s">
        <v>82</v>
      </c>
      <c r="B16" s="17" t="s">
        <v>7</v>
      </c>
      <c r="C16" s="64"/>
    </row>
    <row r="17" spans="1:3" ht="25.15" customHeight="1" x14ac:dyDescent="0.25">
      <c r="A17" s="11" t="s">
        <v>83</v>
      </c>
      <c r="B17" s="20" t="s">
        <v>8</v>
      </c>
      <c r="C17" s="64">
        <f>C18+C19+C38+C48</f>
        <v>17245.488000000001</v>
      </c>
    </row>
    <row r="18" spans="1:3" ht="25.15" customHeight="1" x14ac:dyDescent="0.25">
      <c r="A18" s="16" t="s">
        <v>84</v>
      </c>
      <c r="B18" s="17" t="s">
        <v>9</v>
      </c>
      <c r="C18" s="64"/>
    </row>
    <row r="19" spans="1:3" ht="29.25" customHeight="1" x14ac:dyDescent="0.25">
      <c r="A19" s="11" t="s">
        <v>85</v>
      </c>
      <c r="B19" s="20" t="s">
        <v>10</v>
      </c>
      <c r="C19" s="64">
        <f>C20+C21+C22+C23+C24+C25+C26+C27+C28+C29+C30+C31+C32+C33+C34+C35+C36+C37</f>
        <v>0</v>
      </c>
    </row>
    <row r="20" spans="1:3" ht="25.15" customHeight="1" x14ac:dyDescent="0.25">
      <c r="A20" s="16" t="s">
        <v>86</v>
      </c>
      <c r="B20" s="17" t="s">
        <v>11</v>
      </c>
      <c r="C20" s="64"/>
    </row>
    <row r="21" spans="1:3" ht="25.15" customHeight="1" x14ac:dyDescent="0.25">
      <c r="A21" s="16" t="s">
        <v>87</v>
      </c>
      <c r="B21" s="17" t="s">
        <v>12</v>
      </c>
      <c r="C21" s="64"/>
    </row>
    <row r="22" spans="1:3" ht="25.15" customHeight="1" x14ac:dyDescent="0.25">
      <c r="A22" s="16" t="s">
        <v>88</v>
      </c>
      <c r="B22" s="17" t="s">
        <v>13</v>
      </c>
      <c r="C22" s="64"/>
    </row>
    <row r="23" spans="1:3" ht="25.15" customHeight="1" x14ac:dyDescent="0.25">
      <c r="A23" s="16" t="s">
        <v>89</v>
      </c>
      <c r="B23" s="17" t="s">
        <v>14</v>
      </c>
      <c r="C23" s="64"/>
    </row>
    <row r="24" spans="1:3" ht="25.15" customHeight="1" x14ac:dyDescent="0.25">
      <c r="A24" s="16" t="s">
        <v>90</v>
      </c>
      <c r="B24" s="17" t="s">
        <v>15</v>
      </c>
      <c r="C24" s="64"/>
    </row>
    <row r="25" spans="1:3" ht="25.15" customHeight="1" x14ac:dyDescent="0.25">
      <c r="A25" s="16" t="s">
        <v>91</v>
      </c>
      <c r="B25" s="17" t="s">
        <v>16</v>
      </c>
      <c r="C25" s="64"/>
    </row>
    <row r="26" spans="1:3" ht="25.15" customHeight="1" x14ac:dyDescent="0.25">
      <c r="A26" s="16" t="s">
        <v>92</v>
      </c>
      <c r="B26" s="17" t="s">
        <v>17</v>
      </c>
      <c r="C26" s="64"/>
    </row>
    <row r="27" spans="1:3" ht="25.15" customHeight="1" x14ac:dyDescent="0.25">
      <c r="A27" s="16" t="s">
        <v>93</v>
      </c>
      <c r="B27" s="17" t="s">
        <v>18</v>
      </c>
      <c r="C27" s="64"/>
    </row>
    <row r="28" spans="1:3" ht="25.15" customHeight="1" x14ac:dyDescent="0.25">
      <c r="A28" s="16" t="s">
        <v>94</v>
      </c>
      <c r="B28" s="17" t="s">
        <v>19</v>
      </c>
      <c r="C28" s="64"/>
    </row>
    <row r="29" spans="1:3" ht="25.15" customHeight="1" x14ac:dyDescent="0.25">
      <c r="A29" s="16" t="s">
        <v>95</v>
      </c>
      <c r="B29" s="17" t="s">
        <v>20</v>
      </c>
      <c r="C29" s="64"/>
    </row>
    <row r="30" spans="1:3" ht="25.15" customHeight="1" x14ac:dyDescent="0.25">
      <c r="A30" s="16" t="s">
        <v>96</v>
      </c>
      <c r="B30" s="17" t="s">
        <v>21</v>
      </c>
      <c r="C30" s="64"/>
    </row>
    <row r="31" spans="1:3" ht="25.15" customHeight="1" x14ac:dyDescent="0.25">
      <c r="A31" s="16" t="s">
        <v>97</v>
      </c>
      <c r="B31" s="17" t="s">
        <v>22</v>
      </c>
      <c r="C31" s="64"/>
    </row>
    <row r="32" spans="1:3" ht="25.15" customHeight="1" x14ac:dyDescent="0.25">
      <c r="A32" s="16" t="s">
        <v>98</v>
      </c>
      <c r="B32" s="17" t="s">
        <v>23</v>
      </c>
      <c r="C32" s="64"/>
    </row>
    <row r="33" spans="1:3" ht="25.15" customHeight="1" x14ac:dyDescent="0.25">
      <c r="A33" s="16" t="s">
        <v>99</v>
      </c>
      <c r="B33" s="17" t="s">
        <v>24</v>
      </c>
      <c r="C33" s="64"/>
    </row>
    <row r="34" spans="1:3" ht="33" customHeight="1" x14ac:dyDescent="0.25">
      <c r="A34" s="16" t="s">
        <v>100</v>
      </c>
      <c r="B34" s="17" t="s">
        <v>25</v>
      </c>
      <c r="C34" s="64"/>
    </row>
    <row r="35" spans="1:3" ht="25.15" customHeight="1" x14ac:dyDescent="0.25">
      <c r="A35" s="16" t="s">
        <v>101</v>
      </c>
      <c r="B35" s="17" t="s">
        <v>26</v>
      </c>
      <c r="C35" s="64"/>
    </row>
    <row r="36" spans="1:3" ht="25.15" customHeight="1" x14ac:dyDescent="0.25">
      <c r="A36" s="16" t="s">
        <v>102</v>
      </c>
      <c r="B36" s="17" t="s">
        <v>27</v>
      </c>
      <c r="C36" s="64"/>
    </row>
    <row r="37" spans="1:3" ht="25.15" customHeight="1" x14ac:dyDescent="0.25">
      <c r="A37" s="16" t="s">
        <v>103</v>
      </c>
      <c r="B37" s="17" t="s">
        <v>28</v>
      </c>
      <c r="C37" s="64"/>
    </row>
    <row r="38" spans="1:3" ht="31.5" customHeight="1" x14ac:dyDescent="0.25">
      <c r="A38" s="11" t="s">
        <v>104</v>
      </c>
      <c r="B38" s="20" t="s">
        <v>29</v>
      </c>
      <c r="C38" s="64">
        <f>C39+C42+C47</f>
        <v>17245.488000000001</v>
      </c>
    </row>
    <row r="39" spans="1:3" ht="25.15" customHeight="1" x14ac:dyDescent="0.25">
      <c r="A39" s="11" t="s">
        <v>105</v>
      </c>
      <c r="B39" s="20" t="s">
        <v>30</v>
      </c>
      <c r="C39" s="64">
        <f>C40+C41</f>
        <v>0</v>
      </c>
    </row>
    <row r="40" spans="1:3" ht="25.15" customHeight="1" x14ac:dyDescent="0.25">
      <c r="A40" s="16" t="s">
        <v>106</v>
      </c>
      <c r="B40" s="17" t="s">
        <v>31</v>
      </c>
      <c r="C40" s="64"/>
    </row>
    <row r="41" spans="1:3" ht="25.15" customHeight="1" x14ac:dyDescent="0.25">
      <c r="A41" s="16" t="s">
        <v>107</v>
      </c>
      <c r="B41" s="17" t="s">
        <v>32</v>
      </c>
      <c r="C41" s="64"/>
    </row>
    <row r="42" spans="1:3" ht="25.15" customHeight="1" x14ac:dyDescent="0.25">
      <c r="A42" s="11" t="s">
        <v>108</v>
      </c>
      <c r="B42" s="20" t="s">
        <v>33</v>
      </c>
      <c r="C42" s="64">
        <f>C43+C44+C45+C46</f>
        <v>450</v>
      </c>
    </row>
    <row r="43" spans="1:3" ht="25.15" customHeight="1" x14ac:dyDescent="0.25">
      <c r="A43" s="16" t="s">
        <v>109</v>
      </c>
      <c r="B43" s="17" t="s">
        <v>34</v>
      </c>
      <c r="C43" s="64">
        <v>100</v>
      </c>
    </row>
    <row r="44" spans="1:3" ht="25.15" customHeight="1" x14ac:dyDescent="0.25">
      <c r="A44" s="16" t="s">
        <v>110</v>
      </c>
      <c r="B44" s="17" t="s">
        <v>35</v>
      </c>
      <c r="C44" s="64"/>
    </row>
    <row r="45" spans="1:3" ht="25.15" customHeight="1" x14ac:dyDescent="0.25">
      <c r="A45" s="16" t="s">
        <v>111</v>
      </c>
      <c r="B45" s="17" t="s">
        <v>36</v>
      </c>
      <c r="C45" s="64"/>
    </row>
    <row r="46" spans="1:3" ht="25.15" customHeight="1" x14ac:dyDescent="0.25">
      <c r="A46" s="16" t="s">
        <v>112</v>
      </c>
      <c r="B46" s="17" t="s">
        <v>37</v>
      </c>
      <c r="C46" s="64">
        <v>350</v>
      </c>
    </row>
    <row r="47" spans="1:3" ht="32.25" customHeight="1" x14ac:dyDescent="0.25">
      <c r="A47" s="11" t="s">
        <v>113</v>
      </c>
      <c r="B47" s="63" t="s">
        <v>38</v>
      </c>
      <c r="C47" s="64">
        <v>16795.488000000001</v>
      </c>
    </row>
    <row r="48" spans="1:3" ht="25.15" customHeight="1" x14ac:dyDescent="0.25">
      <c r="A48" s="16" t="s">
        <v>114</v>
      </c>
      <c r="B48" s="17" t="s">
        <v>39</v>
      </c>
      <c r="C48" s="64"/>
    </row>
    <row r="49" spans="1:3" ht="25.15" customHeight="1" x14ac:dyDescent="0.25">
      <c r="A49" s="11" t="s">
        <v>115</v>
      </c>
      <c r="B49" s="20" t="s">
        <v>40</v>
      </c>
      <c r="C49" s="64">
        <f>C50+C73+C74+C75+C76+C77+C78</f>
        <v>0</v>
      </c>
    </row>
    <row r="50" spans="1:3" ht="33.6" customHeight="1" x14ac:dyDescent="0.25">
      <c r="A50" s="11" t="s">
        <v>116</v>
      </c>
      <c r="B50" s="20" t="s">
        <v>41</v>
      </c>
      <c r="C50" s="64">
        <f>C51+C52+C53+C54+C55+C56+C57+C63+C64+C65+C66+C71+C72</f>
        <v>0</v>
      </c>
    </row>
    <row r="51" spans="1:3" ht="38.25" x14ac:dyDescent="0.25">
      <c r="A51" s="16" t="s">
        <v>117</v>
      </c>
      <c r="B51" s="17" t="s">
        <v>42</v>
      </c>
      <c r="C51" s="64"/>
    </row>
    <row r="52" spans="1:3" ht="25.5" x14ac:dyDescent="0.25">
      <c r="A52" s="16" t="s">
        <v>118</v>
      </c>
      <c r="B52" s="17" t="s">
        <v>43</v>
      </c>
      <c r="C52" s="64"/>
    </row>
    <row r="53" spans="1:3" ht="25.5" x14ac:dyDescent="0.25">
      <c r="A53" s="16" t="s">
        <v>119</v>
      </c>
      <c r="B53" s="17" t="s">
        <v>44</v>
      </c>
      <c r="C53" s="64"/>
    </row>
    <row r="54" spans="1:3" ht="38.25" x14ac:dyDescent="0.25">
      <c r="A54" s="16" t="s">
        <v>120</v>
      </c>
      <c r="B54" s="17" t="s">
        <v>45</v>
      </c>
      <c r="C54" s="64"/>
    </row>
    <row r="55" spans="1:3" ht="38.25" x14ac:dyDescent="0.25">
      <c r="A55" s="16" t="s">
        <v>121</v>
      </c>
      <c r="B55" s="17" t="s">
        <v>46</v>
      </c>
      <c r="C55" s="64"/>
    </row>
    <row r="56" spans="1:3" ht="38.25" x14ac:dyDescent="0.25">
      <c r="A56" s="16" t="s">
        <v>122</v>
      </c>
      <c r="B56" s="17" t="s">
        <v>47</v>
      </c>
      <c r="C56" s="64"/>
    </row>
    <row r="57" spans="1:3" ht="60" x14ac:dyDescent="0.25">
      <c r="A57" s="11" t="s">
        <v>123</v>
      </c>
      <c r="B57" s="20" t="s">
        <v>48</v>
      </c>
      <c r="C57" s="64">
        <f>C58+C59+C60+C61+C62</f>
        <v>0</v>
      </c>
    </row>
    <row r="58" spans="1:3" ht="25.15" customHeight="1" x14ac:dyDescent="0.25">
      <c r="A58" s="16" t="s">
        <v>124</v>
      </c>
      <c r="B58" s="17" t="s">
        <v>49</v>
      </c>
      <c r="C58" s="64"/>
    </row>
    <row r="59" spans="1:3" ht="25.15" customHeight="1" x14ac:dyDescent="0.25">
      <c r="A59" s="16" t="s">
        <v>125</v>
      </c>
      <c r="B59" s="17" t="s">
        <v>50</v>
      </c>
      <c r="C59" s="64"/>
    </row>
    <row r="60" spans="1:3" ht="25.15" customHeight="1" x14ac:dyDescent="0.25">
      <c r="A60" s="16" t="s">
        <v>126</v>
      </c>
      <c r="B60" s="17" t="s">
        <v>51</v>
      </c>
      <c r="C60" s="64"/>
    </row>
    <row r="61" spans="1:3" ht="25.15" customHeight="1" x14ac:dyDescent="0.25">
      <c r="A61" s="16" t="s">
        <v>127</v>
      </c>
      <c r="B61" s="17" t="s">
        <v>52</v>
      </c>
      <c r="C61" s="64"/>
    </row>
    <row r="62" spans="1:3" ht="25.15" customHeight="1" x14ac:dyDescent="0.25">
      <c r="A62" s="16" t="s">
        <v>128</v>
      </c>
      <c r="B62" s="17" t="s">
        <v>157</v>
      </c>
      <c r="C62" s="64"/>
    </row>
    <row r="63" spans="1:3" ht="25.5" x14ac:dyDescent="0.25">
      <c r="A63" s="16" t="s">
        <v>129</v>
      </c>
      <c r="B63" s="17" t="s">
        <v>53</v>
      </c>
      <c r="C63" s="64"/>
    </row>
    <row r="64" spans="1:3" ht="25.5" x14ac:dyDescent="0.25">
      <c r="A64" s="16" t="s">
        <v>130</v>
      </c>
      <c r="B64" s="17" t="s">
        <v>54</v>
      </c>
      <c r="C64" s="64"/>
    </row>
    <row r="65" spans="1:3" ht="25.5" x14ac:dyDescent="0.25">
      <c r="A65" s="16" t="s">
        <v>131</v>
      </c>
      <c r="B65" s="17" t="s">
        <v>55</v>
      </c>
      <c r="C65" s="64"/>
    </row>
    <row r="66" spans="1:3" ht="60" x14ac:dyDescent="0.25">
      <c r="A66" s="11" t="s">
        <v>132</v>
      </c>
      <c r="B66" s="20" t="s">
        <v>56</v>
      </c>
      <c r="C66" s="64">
        <f>C67+C68+C69+C70</f>
        <v>0</v>
      </c>
    </row>
    <row r="67" spans="1:3" ht="25.15" customHeight="1" x14ac:dyDescent="0.25">
      <c r="A67" s="16" t="s">
        <v>133</v>
      </c>
      <c r="B67" s="17" t="s">
        <v>57</v>
      </c>
      <c r="C67" s="64"/>
    </row>
    <row r="68" spans="1:3" ht="25.15" customHeight="1" x14ac:dyDescent="0.25">
      <c r="A68" s="16" t="s">
        <v>134</v>
      </c>
      <c r="B68" s="17" t="s">
        <v>58</v>
      </c>
      <c r="C68" s="64"/>
    </row>
    <row r="69" spans="1:3" ht="25.15" customHeight="1" x14ac:dyDescent="0.25">
      <c r="A69" s="16" t="s">
        <v>135</v>
      </c>
      <c r="B69" s="17" t="s">
        <v>59</v>
      </c>
      <c r="C69" s="64"/>
    </row>
    <row r="70" spans="1:3" ht="25.5" x14ac:dyDescent="0.25">
      <c r="A70" s="16" t="s">
        <v>136</v>
      </c>
      <c r="B70" s="17" t="s">
        <v>60</v>
      </c>
      <c r="C70" s="64"/>
    </row>
    <row r="71" spans="1:3" ht="38.25" x14ac:dyDescent="0.25">
      <c r="A71" s="16" t="s">
        <v>137</v>
      </c>
      <c r="B71" s="17" t="s">
        <v>61</v>
      </c>
      <c r="C71" s="64"/>
    </row>
    <row r="72" spans="1:3" ht="25.5" x14ac:dyDescent="0.25">
      <c r="A72" s="16" t="s">
        <v>138</v>
      </c>
      <c r="B72" s="17" t="s">
        <v>62</v>
      </c>
      <c r="C72" s="64"/>
    </row>
    <row r="73" spans="1:3" ht="25.15" customHeight="1" x14ac:dyDescent="0.25">
      <c r="A73" s="16" t="s">
        <v>139</v>
      </c>
      <c r="B73" s="17" t="s">
        <v>63</v>
      </c>
      <c r="C73" s="64"/>
    </row>
    <row r="74" spans="1:3" ht="25.15" customHeight="1" x14ac:dyDescent="0.25">
      <c r="A74" s="16" t="s">
        <v>140</v>
      </c>
      <c r="B74" s="17" t="s">
        <v>64</v>
      </c>
      <c r="C74" s="64"/>
    </row>
    <row r="75" spans="1:3" ht="25.15" customHeight="1" x14ac:dyDescent="0.25">
      <c r="A75" s="16" t="s">
        <v>141</v>
      </c>
      <c r="B75" s="17" t="s">
        <v>65</v>
      </c>
      <c r="C75" s="64"/>
    </row>
    <row r="76" spans="1:3" ht="25.15" customHeight="1" x14ac:dyDescent="0.25">
      <c r="A76" s="16" t="s">
        <v>142</v>
      </c>
      <c r="B76" s="17" t="s">
        <v>66</v>
      </c>
      <c r="C76" s="64"/>
    </row>
    <row r="77" spans="1:3" ht="25.15" customHeight="1" x14ac:dyDescent="0.25">
      <c r="A77" s="16" t="s">
        <v>143</v>
      </c>
      <c r="B77" s="17" t="s">
        <v>67</v>
      </c>
      <c r="C77" s="64"/>
    </row>
    <row r="78" spans="1:3" ht="25.15" customHeight="1" x14ac:dyDescent="0.25">
      <c r="A78" s="16" t="s">
        <v>144</v>
      </c>
      <c r="B78" s="17" t="s">
        <v>68</v>
      </c>
      <c r="C78" s="64"/>
    </row>
    <row r="79" spans="1:3" ht="25.15" customHeight="1" x14ac:dyDescent="0.25">
      <c r="A79" s="11" t="s">
        <v>145</v>
      </c>
      <c r="B79" s="20" t="s">
        <v>69</v>
      </c>
      <c r="C79" s="64">
        <f>C80+C81</f>
        <v>0</v>
      </c>
    </row>
    <row r="80" spans="1:3" ht="25.15" customHeight="1" x14ac:dyDescent="0.25">
      <c r="A80" s="16" t="s">
        <v>146</v>
      </c>
      <c r="B80" s="17" t="s">
        <v>70</v>
      </c>
      <c r="C80" s="64"/>
    </row>
    <row r="81" spans="1:3" ht="25.15" customHeight="1" x14ac:dyDescent="0.25">
      <c r="A81" s="16" t="s">
        <v>147</v>
      </c>
      <c r="B81" s="17" t="s">
        <v>71</v>
      </c>
      <c r="C81" s="64"/>
    </row>
    <row r="82" spans="1:3" ht="30.75" customHeight="1" x14ac:dyDescent="0.25">
      <c r="A82" s="11" t="s">
        <v>148</v>
      </c>
      <c r="B82" s="20" t="s">
        <v>72</v>
      </c>
      <c r="C82" s="64">
        <f>C83+C84+C85+C86+C87+C88</f>
        <v>0</v>
      </c>
    </row>
    <row r="83" spans="1:3" ht="38.25" x14ac:dyDescent="0.25">
      <c r="A83" s="16" t="s">
        <v>149</v>
      </c>
      <c r="B83" s="17" t="s">
        <v>73</v>
      </c>
      <c r="C83" s="64"/>
    </row>
    <row r="84" spans="1:3" ht="25.15" customHeight="1" x14ac:dyDescent="0.25">
      <c r="A84" s="16" t="s">
        <v>150</v>
      </c>
      <c r="B84" s="17" t="s">
        <v>74</v>
      </c>
      <c r="C84" s="64"/>
    </row>
    <row r="85" spans="1:3" ht="25.15" customHeight="1" x14ac:dyDescent="0.25">
      <c r="A85" s="16" t="s">
        <v>151</v>
      </c>
      <c r="B85" s="17" t="s">
        <v>75</v>
      </c>
      <c r="C85" s="64"/>
    </row>
    <row r="86" spans="1:3" ht="25.15" customHeight="1" x14ac:dyDescent="0.25">
      <c r="A86" s="16" t="s">
        <v>152</v>
      </c>
      <c r="B86" s="17" t="s">
        <v>76</v>
      </c>
      <c r="C86" s="64"/>
    </row>
    <row r="87" spans="1:3" ht="25.15" customHeight="1" x14ac:dyDescent="0.25">
      <c r="A87" s="16" t="s">
        <v>153</v>
      </c>
      <c r="B87" s="17" t="s">
        <v>77</v>
      </c>
      <c r="C87" s="64"/>
    </row>
    <row r="88" spans="1:3" ht="25.15" customHeight="1" x14ac:dyDescent="0.25">
      <c r="A88" s="18" t="s">
        <v>154</v>
      </c>
      <c r="B88" s="19" t="s">
        <v>78</v>
      </c>
      <c r="C88" s="69"/>
    </row>
    <row r="89" spans="1:3" x14ac:dyDescent="0.25">
      <c r="B89" s="1"/>
    </row>
    <row r="90" spans="1:3" ht="14.45" customHeight="1" x14ac:dyDescent="0.25">
      <c r="B90" s="1"/>
    </row>
    <row r="91" spans="1:3" ht="14.45" customHeight="1" x14ac:dyDescent="0.25">
      <c r="B91" s="1"/>
    </row>
    <row r="93" spans="1:3" x14ac:dyDescent="0.25">
      <c r="A93" s="70" t="s">
        <v>171</v>
      </c>
      <c r="B93" s="70"/>
    </row>
  </sheetData>
  <sheetProtection algorithmName="SHA-512" hashValue="pT9cVaLvf6HOzI+o2J8pM5rL9cxbIKb/kv+iSFhLqNRyAGIHxaNUGQABNSjXNpGiRe9qlu9d9wJ7I2QuSs9C2w==" saltValue="xbt0WYhxXtuwXTbTe4Pf6A==" spinCount="100000" sheet="1" formatCells="0" formatColumns="0" formatRows="0" insertColumns="0" insertRows="0" insertHyperlinks="0" deleteColumns="0" deleteRows="0" sort="0" autoFilter="0" pivotTables="0"/>
  <autoFilter ref="A9:I88"/>
  <mergeCells count="4">
    <mergeCell ref="A93:B93"/>
    <mergeCell ref="A4:C4"/>
    <mergeCell ref="A6:C6"/>
    <mergeCell ref="A7:C7"/>
  </mergeCells>
  <printOptions horizontalCentered="1"/>
  <pageMargins left="0.39370078740157483" right="0.15748031496062992" top="0.51181102362204722" bottom="0.15748031496062992" header="0.31496062992125984" footer="0.15748031496062992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view="pageBreakPreview" zoomScaleSheetLayoutView="100" workbookViewId="0">
      <selection activeCell="A7" sqref="A7:C7"/>
    </sheetView>
  </sheetViews>
  <sheetFormatPr defaultColWidth="8.85546875" defaultRowHeight="15" x14ac:dyDescent="0.25"/>
  <cols>
    <col min="1" max="1" width="20.7109375" style="3" customWidth="1"/>
    <col min="2" max="2" width="67" style="4" customWidth="1"/>
    <col min="3" max="3" width="27.85546875" style="4" customWidth="1"/>
    <col min="4" max="5" width="47.5703125" style="4" customWidth="1"/>
    <col min="6" max="16384" width="8.85546875" style="4"/>
  </cols>
  <sheetData>
    <row r="1" spans="1:3" x14ac:dyDescent="0.25">
      <c r="C1" s="21" t="s">
        <v>339</v>
      </c>
    </row>
    <row r="2" spans="1:3" x14ac:dyDescent="0.25">
      <c r="C2" s="29" t="s">
        <v>159</v>
      </c>
    </row>
    <row r="3" spans="1:3" x14ac:dyDescent="0.25">
      <c r="C3" s="29"/>
    </row>
    <row r="4" spans="1:3" ht="35.450000000000003" customHeight="1" x14ac:dyDescent="0.25">
      <c r="A4" s="71" t="s">
        <v>387</v>
      </c>
      <c r="B4" s="71"/>
      <c r="C4" s="71"/>
    </row>
    <row r="5" spans="1:3" x14ac:dyDescent="0.25">
      <c r="B5" s="24"/>
      <c r="C5" s="24"/>
    </row>
    <row r="6" spans="1:3" x14ac:dyDescent="0.25">
      <c r="A6" s="71" t="s">
        <v>390</v>
      </c>
      <c r="B6" s="71"/>
      <c r="C6" s="71"/>
    </row>
    <row r="7" spans="1:3" ht="15" customHeight="1" x14ac:dyDescent="0.25">
      <c r="A7" s="72" t="s">
        <v>391</v>
      </c>
      <c r="B7" s="72"/>
      <c r="C7" s="72"/>
    </row>
    <row r="8" spans="1:3" ht="15" customHeight="1" x14ac:dyDescent="0.25">
      <c r="C8" s="29"/>
    </row>
    <row r="9" spans="1:3" ht="49.15" customHeight="1" x14ac:dyDescent="0.25">
      <c r="A9" s="37" t="s">
        <v>341</v>
      </c>
      <c r="B9" s="30" t="s">
        <v>298</v>
      </c>
      <c r="C9" s="38" t="s">
        <v>156</v>
      </c>
    </row>
    <row r="10" spans="1:3" ht="24.6" customHeight="1" x14ac:dyDescent="0.25">
      <c r="A10" s="11">
        <v>31</v>
      </c>
      <c r="B10" s="31" t="s">
        <v>177</v>
      </c>
      <c r="C10" s="12">
        <f t="shared" ref="C10" si="0">C11+C58+C65+C66</f>
        <v>0</v>
      </c>
    </row>
    <row r="11" spans="1:3" ht="24.6" customHeight="1" x14ac:dyDescent="0.25">
      <c r="A11" s="11">
        <v>31.1</v>
      </c>
      <c r="B11" s="31" t="s">
        <v>178</v>
      </c>
      <c r="C11" s="12">
        <f t="shared" ref="C11" si="1">C12+C24+C53</f>
        <v>0</v>
      </c>
    </row>
    <row r="12" spans="1:3" ht="24.6" customHeight="1" x14ac:dyDescent="0.25">
      <c r="A12" s="11" t="s">
        <v>268</v>
      </c>
      <c r="B12" s="31" t="s">
        <v>179</v>
      </c>
      <c r="C12" s="12">
        <f t="shared" ref="C12" si="2">C13+C14+C15+C16+C17+C18+C19+C20+C21+C22+C23</f>
        <v>0</v>
      </c>
    </row>
    <row r="13" spans="1:3" ht="24.6" customHeight="1" x14ac:dyDescent="0.25">
      <c r="A13" s="6" t="s">
        <v>269</v>
      </c>
      <c r="B13" s="35" t="s">
        <v>180</v>
      </c>
      <c r="C13" s="8"/>
    </row>
    <row r="14" spans="1:3" ht="24.6" customHeight="1" x14ac:dyDescent="0.25">
      <c r="A14" s="6" t="s">
        <v>270</v>
      </c>
      <c r="B14" s="35" t="s">
        <v>181</v>
      </c>
      <c r="C14" s="8"/>
    </row>
    <row r="15" spans="1:3" ht="24.6" customHeight="1" x14ac:dyDescent="0.25">
      <c r="A15" s="6" t="s">
        <v>271</v>
      </c>
      <c r="B15" s="35" t="s">
        <v>182</v>
      </c>
      <c r="C15" s="8"/>
    </row>
    <row r="16" spans="1:3" ht="24.6" customHeight="1" x14ac:dyDescent="0.25">
      <c r="A16" s="6" t="s">
        <v>272</v>
      </c>
      <c r="B16" s="35" t="s">
        <v>183</v>
      </c>
      <c r="C16" s="8"/>
    </row>
    <row r="17" spans="1:3" ht="24.6" customHeight="1" x14ac:dyDescent="0.25">
      <c r="A17" s="6" t="s">
        <v>273</v>
      </c>
      <c r="B17" s="35" t="s">
        <v>184</v>
      </c>
      <c r="C17" s="8"/>
    </row>
    <row r="18" spans="1:3" ht="24.6" customHeight="1" x14ac:dyDescent="0.25">
      <c r="A18" s="6" t="s">
        <v>274</v>
      </c>
      <c r="B18" s="35" t="s">
        <v>185</v>
      </c>
      <c r="C18" s="8"/>
    </row>
    <row r="19" spans="1:3" ht="24.6" customHeight="1" x14ac:dyDescent="0.25">
      <c r="A19" s="6" t="s">
        <v>275</v>
      </c>
      <c r="B19" s="35" t="s">
        <v>186</v>
      </c>
      <c r="C19" s="8"/>
    </row>
    <row r="20" spans="1:3" ht="24.6" customHeight="1" x14ac:dyDescent="0.25">
      <c r="A20" s="6" t="s">
        <v>276</v>
      </c>
      <c r="B20" s="35" t="s">
        <v>187</v>
      </c>
      <c r="C20" s="8"/>
    </row>
    <row r="21" spans="1:3" ht="24.6" customHeight="1" x14ac:dyDescent="0.25">
      <c r="A21" s="6" t="s">
        <v>277</v>
      </c>
      <c r="B21" s="35" t="s">
        <v>188</v>
      </c>
      <c r="C21" s="8"/>
    </row>
    <row r="22" spans="1:3" ht="24.6" customHeight="1" x14ac:dyDescent="0.25">
      <c r="A22" s="6" t="s">
        <v>278</v>
      </c>
      <c r="B22" s="35" t="s">
        <v>189</v>
      </c>
      <c r="C22" s="8"/>
    </row>
    <row r="23" spans="1:3" ht="24.6" customHeight="1" x14ac:dyDescent="0.25">
      <c r="A23" s="6" t="s">
        <v>279</v>
      </c>
      <c r="B23" s="35" t="s">
        <v>190</v>
      </c>
      <c r="C23" s="8"/>
    </row>
    <row r="24" spans="1:3" ht="24.6" customHeight="1" x14ac:dyDescent="0.25">
      <c r="A24" s="11" t="s">
        <v>280</v>
      </c>
      <c r="B24" s="31" t="s">
        <v>191</v>
      </c>
      <c r="C24" s="12">
        <f t="shared" ref="C24" si="3">C25+C32</f>
        <v>0</v>
      </c>
    </row>
    <row r="25" spans="1:3" ht="24.6" customHeight="1" x14ac:dyDescent="0.25">
      <c r="A25" s="11" t="s">
        <v>281</v>
      </c>
      <c r="B25" s="31" t="s">
        <v>192</v>
      </c>
      <c r="C25" s="12">
        <f t="shared" ref="C25" si="4">C26+C27+C28+C29+C30+C31</f>
        <v>0</v>
      </c>
    </row>
    <row r="26" spans="1:3" ht="24.6" customHeight="1" x14ac:dyDescent="0.25">
      <c r="A26" s="6" t="s">
        <v>240</v>
      </c>
      <c r="B26" s="35" t="s">
        <v>193</v>
      </c>
      <c r="C26" s="8"/>
    </row>
    <row r="27" spans="1:3" ht="24.6" customHeight="1" x14ac:dyDescent="0.25">
      <c r="A27" s="6" t="s">
        <v>241</v>
      </c>
      <c r="B27" s="35" t="s">
        <v>194</v>
      </c>
      <c r="C27" s="8"/>
    </row>
    <row r="28" spans="1:3" ht="24.6" customHeight="1" x14ac:dyDescent="0.25">
      <c r="A28" s="6" t="s">
        <v>242</v>
      </c>
      <c r="B28" s="35" t="s">
        <v>195</v>
      </c>
      <c r="C28" s="8"/>
    </row>
    <row r="29" spans="1:3" ht="24.6" customHeight="1" x14ac:dyDescent="0.25">
      <c r="A29" s="6" t="s">
        <v>243</v>
      </c>
      <c r="B29" s="35" t="s">
        <v>196</v>
      </c>
      <c r="C29" s="8"/>
    </row>
    <row r="30" spans="1:3" ht="24.6" customHeight="1" x14ac:dyDescent="0.25">
      <c r="A30" s="6" t="s">
        <v>244</v>
      </c>
      <c r="B30" s="35" t="s">
        <v>197</v>
      </c>
      <c r="C30" s="8"/>
    </row>
    <row r="31" spans="1:3" ht="24.6" customHeight="1" x14ac:dyDescent="0.25">
      <c r="A31" s="6" t="s">
        <v>245</v>
      </c>
      <c r="B31" s="35" t="s">
        <v>198</v>
      </c>
      <c r="C31" s="8"/>
    </row>
    <row r="32" spans="1:3" ht="24.6" customHeight="1" x14ac:dyDescent="0.25">
      <c r="A32" s="11" t="s">
        <v>282</v>
      </c>
      <c r="B32" s="31" t="s">
        <v>199</v>
      </c>
      <c r="C32" s="12">
        <f t="shared" ref="C32" si="5">C33+C34+C35+C36+C37+C38+C39+C40+C41+C42+C43+C44+C45+C46+C47+C48+C49+C50+C51+C52</f>
        <v>0</v>
      </c>
    </row>
    <row r="33" spans="1:3" ht="24.6" customHeight="1" x14ac:dyDescent="0.25">
      <c r="A33" s="6" t="s">
        <v>246</v>
      </c>
      <c r="B33" s="35" t="s">
        <v>200</v>
      </c>
      <c r="C33" s="8"/>
    </row>
    <row r="34" spans="1:3" ht="24.6" customHeight="1" x14ac:dyDescent="0.25">
      <c r="A34" s="6" t="s">
        <v>247</v>
      </c>
      <c r="B34" s="35" t="s">
        <v>201</v>
      </c>
      <c r="C34" s="8"/>
    </row>
    <row r="35" spans="1:3" ht="24.6" customHeight="1" x14ac:dyDescent="0.25">
      <c r="A35" s="6" t="s">
        <v>248</v>
      </c>
      <c r="B35" s="35" t="s">
        <v>202</v>
      </c>
      <c r="C35" s="8"/>
    </row>
    <row r="36" spans="1:3" ht="24.6" customHeight="1" x14ac:dyDescent="0.25">
      <c r="A36" s="6" t="s">
        <v>249</v>
      </c>
      <c r="B36" s="35" t="s">
        <v>203</v>
      </c>
      <c r="C36" s="8"/>
    </row>
    <row r="37" spans="1:3" ht="24.6" customHeight="1" x14ac:dyDescent="0.25">
      <c r="A37" s="6" t="s">
        <v>250</v>
      </c>
      <c r="B37" s="35" t="s">
        <v>204</v>
      </c>
      <c r="C37" s="8"/>
    </row>
    <row r="38" spans="1:3" ht="24.6" customHeight="1" x14ac:dyDescent="0.25">
      <c r="A38" s="6" t="s">
        <v>251</v>
      </c>
      <c r="B38" s="35" t="s">
        <v>205</v>
      </c>
      <c r="C38" s="8"/>
    </row>
    <row r="39" spans="1:3" ht="24.6" customHeight="1" x14ac:dyDescent="0.25">
      <c r="A39" s="6" t="s">
        <v>252</v>
      </c>
      <c r="B39" s="35" t="s">
        <v>206</v>
      </c>
      <c r="C39" s="8"/>
    </row>
    <row r="40" spans="1:3" ht="24.6" customHeight="1" x14ac:dyDescent="0.25">
      <c r="A40" s="6" t="s">
        <v>253</v>
      </c>
      <c r="B40" s="35" t="s">
        <v>207</v>
      </c>
      <c r="C40" s="8"/>
    </row>
    <row r="41" spans="1:3" ht="24.6" customHeight="1" x14ac:dyDescent="0.25">
      <c r="A41" s="6" t="s">
        <v>254</v>
      </c>
      <c r="B41" s="35" t="s">
        <v>208</v>
      </c>
      <c r="C41" s="8"/>
    </row>
    <row r="42" spans="1:3" ht="24.6" customHeight="1" x14ac:dyDescent="0.25">
      <c r="A42" s="6" t="s">
        <v>255</v>
      </c>
      <c r="B42" s="35" t="s">
        <v>209</v>
      </c>
      <c r="C42" s="8"/>
    </row>
    <row r="43" spans="1:3" ht="24.6" customHeight="1" x14ac:dyDescent="0.25">
      <c r="A43" s="6" t="s">
        <v>256</v>
      </c>
      <c r="B43" s="35" t="s">
        <v>210</v>
      </c>
      <c r="C43" s="8"/>
    </row>
    <row r="44" spans="1:3" ht="24.6" customHeight="1" x14ac:dyDescent="0.25">
      <c r="A44" s="6" t="s">
        <v>257</v>
      </c>
      <c r="B44" s="35" t="s">
        <v>211</v>
      </c>
      <c r="C44" s="8"/>
    </row>
    <row r="45" spans="1:3" ht="24.6" customHeight="1" x14ac:dyDescent="0.25">
      <c r="A45" s="6" t="s">
        <v>258</v>
      </c>
      <c r="B45" s="35" t="s">
        <v>212</v>
      </c>
      <c r="C45" s="8"/>
    </row>
    <row r="46" spans="1:3" ht="24.6" customHeight="1" x14ac:dyDescent="0.25">
      <c r="A46" s="6" t="s">
        <v>259</v>
      </c>
      <c r="B46" s="35" t="s">
        <v>213</v>
      </c>
      <c r="C46" s="8"/>
    </row>
    <row r="47" spans="1:3" ht="24.6" customHeight="1" x14ac:dyDescent="0.25">
      <c r="A47" s="6" t="s">
        <v>260</v>
      </c>
      <c r="B47" s="35" t="s">
        <v>214</v>
      </c>
      <c r="C47" s="8"/>
    </row>
    <row r="48" spans="1:3" ht="24.6" customHeight="1" x14ac:dyDescent="0.25">
      <c r="A48" s="6" t="s">
        <v>261</v>
      </c>
      <c r="B48" s="35" t="s">
        <v>215</v>
      </c>
      <c r="C48" s="8"/>
    </row>
    <row r="49" spans="1:3" ht="24.6" customHeight="1" x14ac:dyDescent="0.25">
      <c r="A49" s="6" t="s">
        <v>262</v>
      </c>
      <c r="B49" s="35" t="s">
        <v>216</v>
      </c>
      <c r="C49" s="8"/>
    </row>
    <row r="50" spans="1:3" ht="24.6" customHeight="1" x14ac:dyDescent="0.25">
      <c r="A50" s="6" t="s">
        <v>263</v>
      </c>
      <c r="B50" s="35" t="s">
        <v>217</v>
      </c>
      <c r="C50" s="8"/>
    </row>
    <row r="51" spans="1:3" ht="24.6" customHeight="1" x14ac:dyDescent="0.25">
      <c r="A51" s="6" t="s">
        <v>264</v>
      </c>
      <c r="B51" s="35" t="s">
        <v>218</v>
      </c>
      <c r="C51" s="8"/>
    </row>
    <row r="52" spans="1:3" ht="24.6" customHeight="1" x14ac:dyDescent="0.25">
      <c r="A52" s="6" t="s">
        <v>265</v>
      </c>
      <c r="B52" s="35" t="s">
        <v>219</v>
      </c>
      <c r="C52" s="8"/>
    </row>
    <row r="53" spans="1:3" ht="24.6" customHeight="1" x14ac:dyDescent="0.25">
      <c r="A53" s="11" t="s">
        <v>283</v>
      </c>
      <c r="B53" s="31" t="s">
        <v>220</v>
      </c>
      <c r="C53" s="12">
        <f t="shared" ref="C53" si="6">C54+C55</f>
        <v>0</v>
      </c>
    </row>
    <row r="54" spans="1:3" ht="24.6" customHeight="1" x14ac:dyDescent="0.25">
      <c r="A54" s="6" t="s">
        <v>284</v>
      </c>
      <c r="B54" s="35" t="s">
        <v>221</v>
      </c>
      <c r="C54" s="8"/>
    </row>
    <row r="55" spans="1:3" ht="24.6" customHeight="1" x14ac:dyDescent="0.25">
      <c r="A55" s="11" t="s">
        <v>285</v>
      </c>
      <c r="B55" s="31" t="s">
        <v>222</v>
      </c>
      <c r="C55" s="12">
        <f t="shared" ref="C55" si="7">C56+C57</f>
        <v>0</v>
      </c>
    </row>
    <row r="56" spans="1:3" ht="24.6" customHeight="1" x14ac:dyDescent="0.25">
      <c r="A56" s="6" t="s">
        <v>266</v>
      </c>
      <c r="B56" s="35" t="s">
        <v>223</v>
      </c>
      <c r="C56" s="8"/>
    </row>
    <row r="57" spans="1:3" ht="24.6" customHeight="1" x14ac:dyDescent="0.25">
      <c r="A57" s="6" t="s">
        <v>267</v>
      </c>
      <c r="B57" s="35" t="s">
        <v>224</v>
      </c>
      <c r="C57" s="8"/>
    </row>
    <row r="58" spans="1:3" ht="24.6" customHeight="1" x14ac:dyDescent="0.25">
      <c r="A58" s="11">
        <v>31.2</v>
      </c>
      <c r="B58" s="31" t="s">
        <v>225</v>
      </c>
      <c r="C58" s="12">
        <f t="shared" ref="C58" si="8">C59+C60</f>
        <v>0</v>
      </c>
    </row>
    <row r="59" spans="1:3" ht="24.6" customHeight="1" x14ac:dyDescent="0.25">
      <c r="A59" s="6" t="s">
        <v>286</v>
      </c>
      <c r="B59" s="35" t="s">
        <v>226</v>
      </c>
      <c r="C59" s="8"/>
    </row>
    <row r="60" spans="1:3" ht="24.6" customHeight="1" x14ac:dyDescent="0.25">
      <c r="A60" s="11" t="s">
        <v>287</v>
      </c>
      <c r="B60" s="31" t="s">
        <v>227</v>
      </c>
      <c r="C60" s="12">
        <f t="shared" ref="C60" si="9">C61+C62+C63+C64</f>
        <v>0</v>
      </c>
    </row>
    <row r="61" spans="1:3" ht="24.6" customHeight="1" x14ac:dyDescent="0.25">
      <c r="A61" s="6" t="s">
        <v>288</v>
      </c>
      <c r="B61" s="35" t="s">
        <v>228</v>
      </c>
      <c r="C61" s="8"/>
    </row>
    <row r="62" spans="1:3" ht="24.6" customHeight="1" x14ac:dyDescent="0.25">
      <c r="A62" s="6" t="s">
        <v>289</v>
      </c>
      <c r="B62" s="35" t="s">
        <v>229</v>
      </c>
      <c r="C62" s="8"/>
    </row>
    <row r="63" spans="1:3" ht="24.6" customHeight="1" x14ac:dyDescent="0.25">
      <c r="A63" s="6" t="s">
        <v>290</v>
      </c>
      <c r="B63" s="35" t="s">
        <v>230</v>
      </c>
      <c r="C63" s="8"/>
    </row>
    <row r="64" spans="1:3" ht="24.6" customHeight="1" x14ac:dyDescent="0.25">
      <c r="A64" s="6" t="s">
        <v>291</v>
      </c>
      <c r="B64" s="35" t="s">
        <v>231</v>
      </c>
      <c r="C64" s="8"/>
    </row>
    <row r="65" spans="1:3" ht="24.6" customHeight="1" x14ac:dyDescent="0.25">
      <c r="A65" s="6">
        <v>31.3</v>
      </c>
      <c r="B65" s="35" t="s">
        <v>232</v>
      </c>
      <c r="C65" s="8"/>
    </row>
    <row r="66" spans="1:3" ht="24.6" customHeight="1" x14ac:dyDescent="0.25">
      <c r="A66" s="11">
        <v>31.4</v>
      </c>
      <c r="B66" s="31" t="s">
        <v>233</v>
      </c>
      <c r="C66" s="12">
        <f t="shared" ref="C66" si="10">C67+C68+C69+C72</f>
        <v>0</v>
      </c>
    </row>
    <row r="67" spans="1:3" ht="24.6" customHeight="1" x14ac:dyDescent="0.25">
      <c r="A67" s="6" t="s">
        <v>292</v>
      </c>
      <c r="B67" s="35" t="s">
        <v>234</v>
      </c>
      <c r="C67" s="8"/>
    </row>
    <row r="68" spans="1:3" ht="24.6" customHeight="1" x14ac:dyDescent="0.25">
      <c r="A68" s="6" t="s">
        <v>293</v>
      </c>
      <c r="B68" s="35" t="s">
        <v>235</v>
      </c>
      <c r="C68" s="8"/>
    </row>
    <row r="69" spans="1:3" ht="24.6" customHeight="1" x14ac:dyDescent="0.25">
      <c r="A69" s="11" t="s">
        <v>294</v>
      </c>
      <c r="B69" s="31" t="s">
        <v>236</v>
      </c>
      <c r="C69" s="12">
        <f t="shared" ref="C69" si="11">C70+C71</f>
        <v>0</v>
      </c>
    </row>
    <row r="70" spans="1:3" ht="24.6" customHeight="1" x14ac:dyDescent="0.25">
      <c r="A70" s="6" t="s">
        <v>295</v>
      </c>
      <c r="B70" s="35" t="s">
        <v>237</v>
      </c>
      <c r="C70" s="8"/>
    </row>
    <row r="71" spans="1:3" ht="24.6" customHeight="1" x14ac:dyDescent="0.25">
      <c r="A71" s="6" t="s">
        <v>296</v>
      </c>
      <c r="B71" s="35" t="s">
        <v>238</v>
      </c>
      <c r="C71" s="8"/>
    </row>
    <row r="72" spans="1:3" ht="24.6" customHeight="1" x14ac:dyDescent="0.25">
      <c r="A72" s="13" t="s">
        <v>297</v>
      </c>
      <c r="B72" s="36" t="s">
        <v>239</v>
      </c>
      <c r="C72" s="15"/>
    </row>
    <row r="78" spans="1:3" x14ac:dyDescent="0.25">
      <c r="A78" s="73" t="s">
        <v>171</v>
      </c>
      <c r="B78" s="73"/>
    </row>
  </sheetData>
  <autoFilter ref="A9:K72"/>
  <mergeCells count="4">
    <mergeCell ref="A78:B78"/>
    <mergeCell ref="A4:C4"/>
    <mergeCell ref="A6:C6"/>
    <mergeCell ref="A7:C7"/>
  </mergeCells>
  <pageMargins left="0.70866141732283472" right="0.70866141732283472" top="0.74803149606299213" bottom="0.27559055118110237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BreakPreview" zoomScale="110" zoomScaleSheetLayoutView="110" workbookViewId="0">
      <selection activeCell="K9" sqref="K9"/>
    </sheetView>
  </sheetViews>
  <sheetFormatPr defaultColWidth="8.85546875" defaultRowHeight="15" x14ac:dyDescent="0.25"/>
  <cols>
    <col min="1" max="1" width="19.140625" style="3" customWidth="1"/>
    <col min="2" max="2" width="55.5703125" style="4" customWidth="1"/>
    <col min="3" max="3" width="25.85546875" style="4" customWidth="1"/>
    <col min="4" max="16384" width="8.85546875" style="4"/>
  </cols>
  <sheetData>
    <row r="1" spans="1:3" x14ac:dyDescent="0.25">
      <c r="C1" s="21" t="s">
        <v>340</v>
      </c>
    </row>
    <row r="2" spans="1:3" x14ac:dyDescent="0.25">
      <c r="C2" s="29" t="s">
        <v>159</v>
      </c>
    </row>
    <row r="3" spans="1:3" x14ac:dyDescent="0.25">
      <c r="C3" s="29"/>
    </row>
    <row r="4" spans="1:3" ht="32.450000000000003" customHeight="1" x14ac:dyDescent="0.25">
      <c r="A4" s="71" t="s">
        <v>388</v>
      </c>
      <c r="B4" s="71"/>
      <c r="C4" s="71"/>
    </row>
    <row r="5" spans="1:3" x14ac:dyDescent="0.25">
      <c r="B5" s="24"/>
      <c r="C5" s="24"/>
    </row>
    <row r="6" spans="1:3" x14ac:dyDescent="0.25">
      <c r="A6" s="71" t="s">
        <v>390</v>
      </c>
      <c r="B6" s="71"/>
      <c r="C6" s="71"/>
    </row>
    <row r="7" spans="1:3" ht="15" customHeight="1" x14ac:dyDescent="0.25">
      <c r="A7" s="72" t="s">
        <v>391</v>
      </c>
      <c r="B7" s="72"/>
      <c r="C7" s="72"/>
    </row>
    <row r="8" spans="1:3" x14ac:dyDescent="0.25">
      <c r="C8" s="29"/>
    </row>
    <row r="9" spans="1:3" ht="49.15" customHeight="1" x14ac:dyDescent="0.25">
      <c r="A9" s="37" t="s">
        <v>341</v>
      </c>
      <c r="B9" s="10" t="s">
        <v>338</v>
      </c>
      <c r="C9" s="38" t="s">
        <v>156</v>
      </c>
    </row>
    <row r="10" spans="1:3" ht="22.9" customHeight="1" x14ac:dyDescent="0.25">
      <c r="A10" s="11">
        <v>32</v>
      </c>
      <c r="B10" s="28" t="s">
        <v>299</v>
      </c>
      <c r="C10" s="12">
        <f t="shared" ref="C10" si="0">C11+C19+C27</f>
        <v>0</v>
      </c>
    </row>
    <row r="11" spans="1:3" ht="22.9" customHeight="1" x14ac:dyDescent="0.25">
      <c r="A11" s="11">
        <v>32.1</v>
      </c>
      <c r="B11" s="28" t="s">
        <v>300</v>
      </c>
      <c r="C11" s="12">
        <f t="shared" ref="C11" si="1">C12+C13+C14+C15+C16+C17+C18</f>
        <v>0</v>
      </c>
    </row>
    <row r="12" spans="1:3" ht="22.9" customHeight="1" x14ac:dyDescent="0.25">
      <c r="A12" s="6" t="s">
        <v>314</v>
      </c>
      <c r="B12" s="7" t="s">
        <v>301</v>
      </c>
      <c r="C12" s="9"/>
    </row>
    <row r="13" spans="1:3" ht="22.9" customHeight="1" x14ac:dyDescent="0.25">
      <c r="A13" s="6" t="s">
        <v>315</v>
      </c>
      <c r="B13" s="7" t="s">
        <v>302</v>
      </c>
      <c r="C13" s="9"/>
    </row>
    <row r="14" spans="1:3" ht="22.9" customHeight="1" x14ac:dyDescent="0.25">
      <c r="A14" s="6" t="s">
        <v>316</v>
      </c>
      <c r="B14" s="7" t="s">
        <v>303</v>
      </c>
      <c r="C14" s="9"/>
    </row>
    <row r="15" spans="1:3" ht="22.9" customHeight="1" x14ac:dyDescent="0.25">
      <c r="A15" s="6" t="s">
        <v>317</v>
      </c>
      <c r="B15" s="7" t="s">
        <v>304</v>
      </c>
      <c r="C15" s="9"/>
    </row>
    <row r="16" spans="1:3" ht="22.9" customHeight="1" x14ac:dyDescent="0.25">
      <c r="A16" s="6" t="s">
        <v>318</v>
      </c>
      <c r="B16" s="7" t="s">
        <v>305</v>
      </c>
      <c r="C16" s="9"/>
    </row>
    <row r="17" spans="1:3" ht="22.9" customHeight="1" x14ac:dyDescent="0.25">
      <c r="A17" s="6" t="s">
        <v>319</v>
      </c>
      <c r="B17" s="7" t="s">
        <v>306</v>
      </c>
      <c r="C17" s="9"/>
    </row>
    <row r="18" spans="1:3" ht="22.9" customHeight="1" x14ac:dyDescent="0.25">
      <c r="A18" s="6" t="s">
        <v>320</v>
      </c>
      <c r="B18" s="7" t="s">
        <v>307</v>
      </c>
      <c r="C18" s="9"/>
    </row>
    <row r="19" spans="1:3" ht="22.9" customHeight="1" x14ac:dyDescent="0.25">
      <c r="A19" s="11">
        <v>32.200000000000003</v>
      </c>
      <c r="B19" s="28" t="s">
        <v>308</v>
      </c>
      <c r="C19" s="12">
        <f t="shared" ref="C19" si="2">C20+C21+C22+C23+C24+C25+C26</f>
        <v>0</v>
      </c>
    </row>
    <row r="20" spans="1:3" ht="22.9" customHeight="1" x14ac:dyDescent="0.25">
      <c r="A20" s="6" t="s">
        <v>321</v>
      </c>
      <c r="B20" s="7" t="s">
        <v>301</v>
      </c>
      <c r="C20" s="9"/>
    </row>
    <row r="21" spans="1:3" ht="22.9" customHeight="1" x14ac:dyDescent="0.25">
      <c r="A21" s="6" t="s">
        <v>322</v>
      </c>
      <c r="B21" s="7" t="s">
        <v>302</v>
      </c>
      <c r="C21" s="9"/>
    </row>
    <row r="22" spans="1:3" ht="22.9" customHeight="1" x14ac:dyDescent="0.25">
      <c r="A22" s="6" t="s">
        <v>323</v>
      </c>
      <c r="B22" s="7" t="s">
        <v>303</v>
      </c>
      <c r="C22" s="9"/>
    </row>
    <row r="23" spans="1:3" ht="22.9" customHeight="1" x14ac:dyDescent="0.25">
      <c r="A23" s="6" t="s">
        <v>324</v>
      </c>
      <c r="B23" s="7" t="s">
        <v>304</v>
      </c>
      <c r="C23" s="9"/>
    </row>
    <row r="24" spans="1:3" ht="22.9" customHeight="1" x14ac:dyDescent="0.25">
      <c r="A24" s="6" t="s">
        <v>325</v>
      </c>
      <c r="B24" s="7" t="s">
        <v>309</v>
      </c>
      <c r="C24" s="9"/>
    </row>
    <row r="25" spans="1:3" ht="22.9" customHeight="1" x14ac:dyDescent="0.25">
      <c r="A25" s="6" t="s">
        <v>326</v>
      </c>
      <c r="B25" s="7" t="s">
        <v>306</v>
      </c>
      <c r="C25" s="9"/>
    </row>
    <row r="26" spans="1:3" ht="22.9" customHeight="1" x14ac:dyDescent="0.25">
      <c r="A26" s="6" t="s">
        <v>327</v>
      </c>
      <c r="B26" s="7" t="s">
        <v>307</v>
      </c>
      <c r="C26" s="9"/>
    </row>
    <row r="27" spans="1:3" ht="22.9" customHeight="1" x14ac:dyDescent="0.25">
      <c r="A27" s="13">
        <v>32.299999999999997</v>
      </c>
      <c r="B27" s="14" t="s">
        <v>310</v>
      </c>
      <c r="C27" s="32"/>
    </row>
    <row r="32" spans="1:3" x14ac:dyDescent="0.25">
      <c r="A32" s="73" t="s">
        <v>171</v>
      </c>
      <c r="B32" s="73"/>
    </row>
  </sheetData>
  <autoFilter ref="A9:G27"/>
  <mergeCells count="4">
    <mergeCell ref="A32:B32"/>
    <mergeCell ref="A4:C4"/>
    <mergeCell ref="A6:C6"/>
    <mergeCell ref="A7:C7"/>
  </mergeCells>
  <pageMargins left="0.27559055118110237" right="0.15748031496062992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110" zoomScaleSheetLayoutView="110" workbookViewId="0">
      <selection activeCell="C6" sqref="C6:E6"/>
    </sheetView>
  </sheetViews>
  <sheetFormatPr defaultColWidth="8.85546875" defaultRowHeight="15" x14ac:dyDescent="0.25"/>
  <cols>
    <col min="1" max="2" width="3.85546875" style="2" customWidth="1"/>
    <col min="3" max="3" width="16.7109375" style="3" customWidth="1"/>
    <col min="4" max="4" width="51.85546875" style="4" customWidth="1"/>
    <col min="5" max="5" width="24.85546875" style="4" customWidth="1"/>
    <col min="6" max="6" width="21.85546875" style="4" customWidth="1"/>
    <col min="7" max="16384" width="8.85546875" style="4"/>
  </cols>
  <sheetData>
    <row r="1" spans="1:5" x14ac:dyDescent="0.25">
      <c r="E1" s="21" t="s">
        <v>343</v>
      </c>
    </row>
    <row r="2" spans="1:5" x14ac:dyDescent="0.25">
      <c r="E2" s="29" t="s">
        <v>159</v>
      </c>
    </row>
    <row r="3" spans="1:5" x14ac:dyDescent="0.25">
      <c r="E3" s="29"/>
    </row>
    <row r="4" spans="1:5" ht="28.15" customHeight="1" x14ac:dyDescent="0.25">
      <c r="C4" s="71" t="s">
        <v>389</v>
      </c>
      <c r="D4" s="71"/>
      <c r="E4" s="71"/>
    </row>
    <row r="5" spans="1:5" x14ac:dyDescent="0.25">
      <c r="D5" s="24"/>
      <c r="E5" s="24"/>
    </row>
    <row r="6" spans="1:5" x14ac:dyDescent="0.25">
      <c r="C6" s="71" t="s">
        <v>390</v>
      </c>
      <c r="D6" s="71"/>
      <c r="E6" s="71"/>
    </row>
    <row r="7" spans="1:5" ht="15" customHeight="1" x14ac:dyDescent="0.25">
      <c r="C7" s="72" t="s">
        <v>391</v>
      </c>
      <c r="D7" s="72"/>
      <c r="E7" s="72"/>
    </row>
    <row r="8" spans="1:5" x14ac:dyDescent="0.25">
      <c r="E8" s="29"/>
    </row>
    <row r="9" spans="1:5" x14ac:dyDescent="0.25">
      <c r="E9" s="29"/>
    </row>
    <row r="10" spans="1:5" ht="36" x14ac:dyDescent="0.25">
      <c r="C10" s="37" t="s">
        <v>342</v>
      </c>
      <c r="D10" s="10" t="s">
        <v>344</v>
      </c>
      <c r="E10" s="38" t="s">
        <v>156</v>
      </c>
    </row>
    <row r="11" spans="1:5" ht="22.9" customHeight="1" x14ac:dyDescent="0.25">
      <c r="A11" s="2">
        <v>1</v>
      </c>
      <c r="B11" s="39" t="e">
        <f>IF((#REF!+#REF!+E11)&gt;0,"a","b")</f>
        <v>#REF!</v>
      </c>
      <c r="C11" s="11">
        <v>33</v>
      </c>
      <c r="D11" s="28" t="s">
        <v>311</v>
      </c>
      <c r="E11" s="12">
        <f t="shared" ref="E11" si="0">E12+E20</f>
        <v>0</v>
      </c>
    </row>
    <row r="12" spans="1:5" ht="22.9" customHeight="1" x14ac:dyDescent="0.25">
      <c r="A12" s="2">
        <v>2</v>
      </c>
      <c r="B12" s="39" t="e">
        <f>IF((#REF!+#REF!+E12)&gt;0,"a","b")</f>
        <v>#REF!</v>
      </c>
      <c r="C12" s="11">
        <v>33.1</v>
      </c>
      <c r="D12" s="28" t="s">
        <v>300</v>
      </c>
      <c r="E12" s="12">
        <f t="shared" ref="E12" si="1">E13+E14+E15+E16+E17+E18+E19</f>
        <v>0</v>
      </c>
    </row>
    <row r="13" spans="1:5" ht="22.9" customHeight="1" x14ac:dyDescent="0.25">
      <c r="A13" s="2">
        <v>3</v>
      </c>
      <c r="B13" s="39" t="e">
        <f>IF((#REF!+#REF!+E13)&gt;0,"a","b")</f>
        <v>#REF!</v>
      </c>
      <c r="C13" s="6" t="s">
        <v>328</v>
      </c>
      <c r="D13" s="7" t="s">
        <v>301</v>
      </c>
      <c r="E13" s="33"/>
    </row>
    <row r="14" spans="1:5" ht="22.9" customHeight="1" x14ac:dyDescent="0.25">
      <c r="A14" s="2">
        <v>3</v>
      </c>
      <c r="B14" s="39" t="e">
        <f>IF((#REF!+#REF!+E14)&gt;0,"a","b")</f>
        <v>#REF!</v>
      </c>
      <c r="C14" s="6" t="s">
        <v>329</v>
      </c>
      <c r="D14" s="7" t="s">
        <v>302</v>
      </c>
      <c r="E14" s="33"/>
    </row>
    <row r="15" spans="1:5" ht="22.9" customHeight="1" x14ac:dyDescent="0.25">
      <c r="A15" s="2">
        <v>3</v>
      </c>
      <c r="B15" s="39" t="e">
        <f>IF((#REF!+#REF!+E15)&gt;0,"a","b")</f>
        <v>#REF!</v>
      </c>
      <c r="C15" s="6" t="s">
        <v>330</v>
      </c>
      <c r="D15" s="7" t="s">
        <v>303</v>
      </c>
      <c r="E15" s="33"/>
    </row>
    <row r="16" spans="1:5" ht="22.9" customHeight="1" x14ac:dyDescent="0.25">
      <c r="A16" s="2">
        <v>3</v>
      </c>
      <c r="B16" s="39" t="e">
        <f>IF((#REF!+#REF!+E16)&gt;0,"a","b")</f>
        <v>#REF!</v>
      </c>
      <c r="C16" s="6" t="s">
        <v>331</v>
      </c>
      <c r="D16" s="7" t="s">
        <v>312</v>
      </c>
      <c r="E16" s="33"/>
    </row>
    <row r="17" spans="1:5" ht="22.9" customHeight="1" x14ac:dyDescent="0.25">
      <c r="A17" s="2">
        <v>3</v>
      </c>
      <c r="B17" s="39" t="e">
        <f>IF((#REF!+#REF!+E17)&gt;0,"a","b")</f>
        <v>#REF!</v>
      </c>
      <c r="C17" s="6" t="s">
        <v>332</v>
      </c>
      <c r="D17" s="7" t="s">
        <v>305</v>
      </c>
      <c r="E17" s="33"/>
    </row>
    <row r="18" spans="1:5" ht="22.9" customHeight="1" x14ac:dyDescent="0.25">
      <c r="A18" s="2">
        <v>3</v>
      </c>
      <c r="B18" s="39" t="e">
        <f>IF((#REF!+#REF!+E18)&gt;0,"a","b")</f>
        <v>#REF!</v>
      </c>
      <c r="C18" s="6" t="s">
        <v>333</v>
      </c>
      <c r="D18" s="7" t="s">
        <v>306</v>
      </c>
      <c r="E18" s="33"/>
    </row>
    <row r="19" spans="1:5" ht="22.9" customHeight="1" x14ac:dyDescent="0.25">
      <c r="A19" s="2">
        <v>3</v>
      </c>
      <c r="B19" s="39" t="e">
        <f>IF((#REF!+#REF!+E19)&gt;0,"a","b")</f>
        <v>#REF!</v>
      </c>
      <c r="C19" s="6" t="s">
        <v>334</v>
      </c>
      <c r="D19" s="7" t="s">
        <v>313</v>
      </c>
      <c r="E19" s="33"/>
    </row>
    <row r="20" spans="1:5" ht="22.9" customHeight="1" x14ac:dyDescent="0.25">
      <c r="A20" s="2">
        <v>2</v>
      </c>
      <c r="B20" s="39" t="e">
        <f>IF((#REF!+#REF!+E20)&gt;0,"a","b")</f>
        <v>#REF!</v>
      </c>
      <c r="C20" s="11">
        <v>33.200000000000003</v>
      </c>
      <c r="D20" s="28" t="s">
        <v>308</v>
      </c>
      <c r="E20" s="12">
        <f t="shared" ref="E20" si="2">E21+E22+E23</f>
        <v>0</v>
      </c>
    </row>
    <row r="21" spans="1:5" ht="22.9" customHeight="1" x14ac:dyDescent="0.25">
      <c r="A21" s="2">
        <v>3</v>
      </c>
      <c r="B21" s="39" t="e">
        <f>IF((#REF!+#REF!+E21)&gt;0,"a","b")</f>
        <v>#REF!</v>
      </c>
      <c r="C21" s="6" t="s">
        <v>335</v>
      </c>
      <c r="D21" s="7" t="s">
        <v>301</v>
      </c>
      <c r="E21" s="33"/>
    </row>
    <row r="22" spans="1:5" ht="22.9" customHeight="1" x14ac:dyDescent="0.25">
      <c r="A22" s="2">
        <v>3</v>
      </c>
      <c r="B22" s="39" t="e">
        <f>IF((#REF!+#REF!+E22)&gt;0,"a","b")</f>
        <v>#REF!</v>
      </c>
      <c r="C22" s="6" t="s">
        <v>336</v>
      </c>
      <c r="D22" s="7" t="s">
        <v>302</v>
      </c>
      <c r="E22" s="33"/>
    </row>
    <row r="23" spans="1:5" ht="22.9" customHeight="1" x14ac:dyDescent="0.25">
      <c r="A23" s="2">
        <v>3</v>
      </c>
      <c r="B23" s="39" t="e">
        <f>IF((#REF!+#REF!+E23)&gt;0,"a","b")</f>
        <v>#REF!</v>
      </c>
      <c r="C23" s="13" t="s">
        <v>337</v>
      </c>
      <c r="D23" s="14" t="s">
        <v>303</v>
      </c>
      <c r="E23" s="34"/>
    </row>
    <row r="27" spans="1:5" x14ac:dyDescent="0.25">
      <c r="C27" s="73" t="s">
        <v>171</v>
      </c>
      <c r="D27" s="73"/>
    </row>
  </sheetData>
  <autoFilter ref="A10:I23"/>
  <mergeCells count="4">
    <mergeCell ref="C27:D27"/>
    <mergeCell ref="C4:E4"/>
    <mergeCell ref="C6:E6"/>
    <mergeCell ref="C7:E7"/>
  </mergeCells>
  <pageMargins left="0.38" right="0.16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view="pageBreakPreview" topLeftCell="A52" zoomScaleSheetLayoutView="100" workbookViewId="0">
      <selection activeCell="C61" sqref="C61"/>
    </sheetView>
  </sheetViews>
  <sheetFormatPr defaultRowHeight="12.75" x14ac:dyDescent="0.25"/>
  <cols>
    <col min="1" max="1" width="4.7109375" style="42" customWidth="1"/>
    <col min="2" max="2" width="75.5703125" style="42" customWidth="1"/>
    <col min="3" max="3" width="33.7109375" style="42" customWidth="1"/>
    <col min="4" max="255" width="8.85546875" style="42"/>
    <col min="256" max="256" width="46.7109375" style="42" customWidth="1"/>
    <col min="257" max="257" width="16" style="42" customWidth="1"/>
    <col min="258" max="258" width="18.28515625" style="42" customWidth="1"/>
    <col min="259" max="259" width="15.5703125" style="42" customWidth="1"/>
    <col min="260" max="511" width="8.85546875" style="42"/>
    <col min="512" max="512" width="46.7109375" style="42" customWidth="1"/>
    <col min="513" max="513" width="16" style="42" customWidth="1"/>
    <col min="514" max="514" width="18.28515625" style="42" customWidth="1"/>
    <col min="515" max="515" width="15.5703125" style="42" customWidth="1"/>
    <col min="516" max="767" width="8.85546875" style="42"/>
    <col min="768" max="768" width="46.7109375" style="42" customWidth="1"/>
    <col min="769" max="769" width="16" style="42" customWidth="1"/>
    <col min="770" max="770" width="18.28515625" style="42" customWidth="1"/>
    <col min="771" max="771" width="15.5703125" style="42" customWidth="1"/>
    <col min="772" max="1023" width="8.85546875" style="42"/>
    <col min="1024" max="1024" width="46.7109375" style="42" customWidth="1"/>
    <col min="1025" max="1025" width="16" style="42" customWidth="1"/>
    <col min="1026" max="1026" width="18.28515625" style="42" customWidth="1"/>
    <col min="1027" max="1027" width="15.5703125" style="42" customWidth="1"/>
    <col min="1028" max="1279" width="8.85546875" style="42"/>
    <col min="1280" max="1280" width="46.7109375" style="42" customWidth="1"/>
    <col min="1281" max="1281" width="16" style="42" customWidth="1"/>
    <col min="1282" max="1282" width="18.28515625" style="42" customWidth="1"/>
    <col min="1283" max="1283" width="15.5703125" style="42" customWidth="1"/>
    <col min="1284" max="1535" width="8.85546875" style="42"/>
    <col min="1536" max="1536" width="46.7109375" style="42" customWidth="1"/>
    <col min="1537" max="1537" width="16" style="42" customWidth="1"/>
    <col min="1538" max="1538" width="18.28515625" style="42" customWidth="1"/>
    <col min="1539" max="1539" width="15.5703125" style="42" customWidth="1"/>
    <col min="1540" max="1791" width="8.85546875" style="42"/>
    <col min="1792" max="1792" width="46.7109375" style="42" customWidth="1"/>
    <col min="1793" max="1793" width="16" style="42" customWidth="1"/>
    <col min="1794" max="1794" width="18.28515625" style="42" customWidth="1"/>
    <col min="1795" max="1795" width="15.5703125" style="42" customWidth="1"/>
    <col min="1796" max="2047" width="8.85546875" style="42"/>
    <col min="2048" max="2048" width="46.7109375" style="42" customWidth="1"/>
    <col min="2049" max="2049" width="16" style="42" customWidth="1"/>
    <col min="2050" max="2050" width="18.28515625" style="42" customWidth="1"/>
    <col min="2051" max="2051" width="15.5703125" style="42" customWidth="1"/>
    <col min="2052" max="2303" width="8.85546875" style="42"/>
    <col min="2304" max="2304" width="46.7109375" style="42" customWidth="1"/>
    <col min="2305" max="2305" width="16" style="42" customWidth="1"/>
    <col min="2306" max="2306" width="18.28515625" style="42" customWidth="1"/>
    <col min="2307" max="2307" width="15.5703125" style="42" customWidth="1"/>
    <col min="2308" max="2559" width="8.85546875" style="42"/>
    <col min="2560" max="2560" width="46.7109375" style="42" customWidth="1"/>
    <col min="2561" max="2561" width="16" style="42" customWidth="1"/>
    <col min="2562" max="2562" width="18.28515625" style="42" customWidth="1"/>
    <col min="2563" max="2563" width="15.5703125" style="42" customWidth="1"/>
    <col min="2564" max="2815" width="8.85546875" style="42"/>
    <col min="2816" max="2816" width="46.7109375" style="42" customWidth="1"/>
    <col min="2817" max="2817" width="16" style="42" customWidth="1"/>
    <col min="2818" max="2818" width="18.28515625" style="42" customWidth="1"/>
    <col min="2819" max="2819" width="15.5703125" style="42" customWidth="1"/>
    <col min="2820" max="3071" width="8.85546875" style="42"/>
    <col min="3072" max="3072" width="46.7109375" style="42" customWidth="1"/>
    <col min="3073" max="3073" width="16" style="42" customWidth="1"/>
    <col min="3074" max="3074" width="18.28515625" style="42" customWidth="1"/>
    <col min="3075" max="3075" width="15.5703125" style="42" customWidth="1"/>
    <col min="3076" max="3327" width="8.85546875" style="42"/>
    <col min="3328" max="3328" width="46.7109375" style="42" customWidth="1"/>
    <col min="3329" max="3329" width="16" style="42" customWidth="1"/>
    <col min="3330" max="3330" width="18.28515625" style="42" customWidth="1"/>
    <col min="3331" max="3331" width="15.5703125" style="42" customWidth="1"/>
    <col min="3332" max="3583" width="8.85546875" style="42"/>
    <col min="3584" max="3584" width="46.7109375" style="42" customWidth="1"/>
    <col min="3585" max="3585" width="16" style="42" customWidth="1"/>
    <col min="3586" max="3586" width="18.28515625" style="42" customWidth="1"/>
    <col min="3587" max="3587" width="15.5703125" style="42" customWidth="1"/>
    <col min="3588" max="3839" width="8.85546875" style="42"/>
    <col min="3840" max="3840" width="46.7109375" style="42" customWidth="1"/>
    <col min="3841" max="3841" width="16" style="42" customWidth="1"/>
    <col min="3842" max="3842" width="18.28515625" style="42" customWidth="1"/>
    <col min="3843" max="3843" width="15.5703125" style="42" customWidth="1"/>
    <col min="3844" max="4095" width="8.85546875" style="42"/>
    <col min="4096" max="4096" width="46.7109375" style="42" customWidth="1"/>
    <col min="4097" max="4097" width="16" style="42" customWidth="1"/>
    <col min="4098" max="4098" width="18.28515625" style="42" customWidth="1"/>
    <col min="4099" max="4099" width="15.5703125" style="42" customWidth="1"/>
    <col min="4100" max="4351" width="8.85546875" style="42"/>
    <col min="4352" max="4352" width="46.7109375" style="42" customWidth="1"/>
    <col min="4353" max="4353" width="16" style="42" customWidth="1"/>
    <col min="4354" max="4354" width="18.28515625" style="42" customWidth="1"/>
    <col min="4355" max="4355" width="15.5703125" style="42" customWidth="1"/>
    <col min="4356" max="4607" width="8.85546875" style="42"/>
    <col min="4608" max="4608" width="46.7109375" style="42" customWidth="1"/>
    <col min="4609" max="4609" width="16" style="42" customWidth="1"/>
    <col min="4610" max="4610" width="18.28515625" style="42" customWidth="1"/>
    <col min="4611" max="4611" width="15.5703125" style="42" customWidth="1"/>
    <col min="4612" max="4863" width="8.85546875" style="42"/>
    <col min="4864" max="4864" width="46.7109375" style="42" customWidth="1"/>
    <col min="4865" max="4865" width="16" style="42" customWidth="1"/>
    <col min="4866" max="4866" width="18.28515625" style="42" customWidth="1"/>
    <col min="4867" max="4867" width="15.5703125" style="42" customWidth="1"/>
    <col min="4868" max="5119" width="8.85546875" style="42"/>
    <col min="5120" max="5120" width="46.7109375" style="42" customWidth="1"/>
    <col min="5121" max="5121" width="16" style="42" customWidth="1"/>
    <col min="5122" max="5122" width="18.28515625" style="42" customWidth="1"/>
    <col min="5123" max="5123" width="15.5703125" style="42" customWidth="1"/>
    <col min="5124" max="5375" width="8.85546875" style="42"/>
    <col min="5376" max="5376" width="46.7109375" style="42" customWidth="1"/>
    <col min="5377" max="5377" width="16" style="42" customWidth="1"/>
    <col min="5378" max="5378" width="18.28515625" style="42" customWidth="1"/>
    <col min="5379" max="5379" width="15.5703125" style="42" customWidth="1"/>
    <col min="5380" max="5631" width="8.85546875" style="42"/>
    <col min="5632" max="5632" width="46.7109375" style="42" customWidth="1"/>
    <col min="5633" max="5633" width="16" style="42" customWidth="1"/>
    <col min="5634" max="5634" width="18.28515625" style="42" customWidth="1"/>
    <col min="5635" max="5635" width="15.5703125" style="42" customWidth="1"/>
    <col min="5636" max="5887" width="8.85546875" style="42"/>
    <col min="5888" max="5888" width="46.7109375" style="42" customWidth="1"/>
    <col min="5889" max="5889" width="16" style="42" customWidth="1"/>
    <col min="5890" max="5890" width="18.28515625" style="42" customWidth="1"/>
    <col min="5891" max="5891" width="15.5703125" style="42" customWidth="1"/>
    <col min="5892" max="6143" width="8.85546875" style="42"/>
    <col min="6144" max="6144" width="46.7109375" style="42" customWidth="1"/>
    <col min="6145" max="6145" width="16" style="42" customWidth="1"/>
    <col min="6146" max="6146" width="18.28515625" style="42" customWidth="1"/>
    <col min="6147" max="6147" width="15.5703125" style="42" customWidth="1"/>
    <col min="6148" max="6399" width="8.85546875" style="42"/>
    <col min="6400" max="6400" width="46.7109375" style="42" customWidth="1"/>
    <col min="6401" max="6401" width="16" style="42" customWidth="1"/>
    <col min="6402" max="6402" width="18.28515625" style="42" customWidth="1"/>
    <col min="6403" max="6403" width="15.5703125" style="42" customWidth="1"/>
    <col min="6404" max="6655" width="8.85546875" style="42"/>
    <col min="6656" max="6656" width="46.7109375" style="42" customWidth="1"/>
    <col min="6657" max="6657" width="16" style="42" customWidth="1"/>
    <col min="6658" max="6658" width="18.28515625" style="42" customWidth="1"/>
    <col min="6659" max="6659" width="15.5703125" style="42" customWidth="1"/>
    <col min="6660" max="6911" width="8.85546875" style="42"/>
    <col min="6912" max="6912" width="46.7109375" style="42" customWidth="1"/>
    <col min="6913" max="6913" width="16" style="42" customWidth="1"/>
    <col min="6914" max="6914" width="18.28515625" style="42" customWidth="1"/>
    <col min="6915" max="6915" width="15.5703125" style="42" customWidth="1"/>
    <col min="6916" max="7167" width="8.85546875" style="42"/>
    <col min="7168" max="7168" width="46.7109375" style="42" customWidth="1"/>
    <col min="7169" max="7169" width="16" style="42" customWidth="1"/>
    <col min="7170" max="7170" width="18.28515625" style="42" customWidth="1"/>
    <col min="7171" max="7171" width="15.5703125" style="42" customWidth="1"/>
    <col min="7172" max="7423" width="8.85546875" style="42"/>
    <col min="7424" max="7424" width="46.7109375" style="42" customWidth="1"/>
    <col min="7425" max="7425" width="16" style="42" customWidth="1"/>
    <col min="7426" max="7426" width="18.28515625" style="42" customWidth="1"/>
    <col min="7427" max="7427" width="15.5703125" style="42" customWidth="1"/>
    <col min="7428" max="7679" width="8.85546875" style="42"/>
    <col min="7680" max="7680" width="46.7109375" style="42" customWidth="1"/>
    <col min="7681" max="7681" width="16" style="42" customWidth="1"/>
    <col min="7682" max="7682" width="18.28515625" style="42" customWidth="1"/>
    <col min="7683" max="7683" width="15.5703125" style="42" customWidth="1"/>
    <col min="7684" max="7935" width="8.85546875" style="42"/>
    <col min="7936" max="7936" width="46.7109375" style="42" customWidth="1"/>
    <col min="7937" max="7937" width="16" style="42" customWidth="1"/>
    <col min="7938" max="7938" width="18.28515625" style="42" customWidth="1"/>
    <col min="7939" max="7939" width="15.5703125" style="42" customWidth="1"/>
    <col min="7940" max="8191" width="8.85546875" style="42"/>
    <col min="8192" max="8192" width="46.7109375" style="42" customWidth="1"/>
    <col min="8193" max="8193" width="16" style="42" customWidth="1"/>
    <col min="8194" max="8194" width="18.28515625" style="42" customWidth="1"/>
    <col min="8195" max="8195" width="15.5703125" style="42" customWidth="1"/>
    <col min="8196" max="8447" width="8.85546875" style="42"/>
    <col min="8448" max="8448" width="46.7109375" style="42" customWidth="1"/>
    <col min="8449" max="8449" width="16" style="42" customWidth="1"/>
    <col min="8450" max="8450" width="18.28515625" style="42" customWidth="1"/>
    <col min="8451" max="8451" width="15.5703125" style="42" customWidth="1"/>
    <col min="8452" max="8703" width="8.85546875" style="42"/>
    <col min="8704" max="8704" width="46.7109375" style="42" customWidth="1"/>
    <col min="8705" max="8705" width="16" style="42" customWidth="1"/>
    <col min="8706" max="8706" width="18.28515625" style="42" customWidth="1"/>
    <col min="8707" max="8707" width="15.5703125" style="42" customWidth="1"/>
    <col min="8708" max="8959" width="8.85546875" style="42"/>
    <col min="8960" max="8960" width="46.7109375" style="42" customWidth="1"/>
    <col min="8961" max="8961" width="16" style="42" customWidth="1"/>
    <col min="8962" max="8962" width="18.28515625" style="42" customWidth="1"/>
    <col min="8963" max="8963" width="15.5703125" style="42" customWidth="1"/>
    <col min="8964" max="9215" width="8.85546875" style="42"/>
    <col min="9216" max="9216" width="46.7109375" style="42" customWidth="1"/>
    <col min="9217" max="9217" width="16" style="42" customWidth="1"/>
    <col min="9218" max="9218" width="18.28515625" style="42" customWidth="1"/>
    <col min="9219" max="9219" width="15.5703125" style="42" customWidth="1"/>
    <col min="9220" max="9471" width="8.85546875" style="42"/>
    <col min="9472" max="9472" width="46.7109375" style="42" customWidth="1"/>
    <col min="9473" max="9473" width="16" style="42" customWidth="1"/>
    <col min="9474" max="9474" width="18.28515625" style="42" customWidth="1"/>
    <col min="9475" max="9475" width="15.5703125" style="42" customWidth="1"/>
    <col min="9476" max="9727" width="8.85546875" style="42"/>
    <col min="9728" max="9728" width="46.7109375" style="42" customWidth="1"/>
    <col min="9729" max="9729" width="16" style="42" customWidth="1"/>
    <col min="9730" max="9730" width="18.28515625" style="42" customWidth="1"/>
    <col min="9731" max="9731" width="15.5703125" style="42" customWidth="1"/>
    <col min="9732" max="9983" width="8.85546875" style="42"/>
    <col min="9984" max="9984" width="46.7109375" style="42" customWidth="1"/>
    <col min="9985" max="9985" width="16" style="42" customWidth="1"/>
    <col min="9986" max="9986" width="18.28515625" style="42" customWidth="1"/>
    <col min="9987" max="9987" width="15.5703125" style="42" customWidth="1"/>
    <col min="9988" max="10239" width="8.85546875" style="42"/>
    <col min="10240" max="10240" width="46.7109375" style="42" customWidth="1"/>
    <col min="10241" max="10241" width="16" style="42" customWidth="1"/>
    <col min="10242" max="10242" width="18.28515625" style="42" customWidth="1"/>
    <col min="10243" max="10243" width="15.5703125" style="42" customWidth="1"/>
    <col min="10244" max="10495" width="8.85546875" style="42"/>
    <col min="10496" max="10496" width="46.7109375" style="42" customWidth="1"/>
    <col min="10497" max="10497" width="16" style="42" customWidth="1"/>
    <col min="10498" max="10498" width="18.28515625" style="42" customWidth="1"/>
    <col min="10499" max="10499" width="15.5703125" style="42" customWidth="1"/>
    <col min="10500" max="10751" width="8.85546875" style="42"/>
    <col min="10752" max="10752" width="46.7109375" style="42" customWidth="1"/>
    <col min="10753" max="10753" width="16" style="42" customWidth="1"/>
    <col min="10754" max="10754" width="18.28515625" style="42" customWidth="1"/>
    <col min="10755" max="10755" width="15.5703125" style="42" customWidth="1"/>
    <col min="10756" max="11007" width="8.85546875" style="42"/>
    <col min="11008" max="11008" width="46.7109375" style="42" customWidth="1"/>
    <col min="11009" max="11009" width="16" style="42" customWidth="1"/>
    <col min="11010" max="11010" width="18.28515625" style="42" customWidth="1"/>
    <col min="11011" max="11011" width="15.5703125" style="42" customWidth="1"/>
    <col min="11012" max="11263" width="8.85546875" style="42"/>
    <col min="11264" max="11264" width="46.7109375" style="42" customWidth="1"/>
    <col min="11265" max="11265" width="16" style="42" customWidth="1"/>
    <col min="11266" max="11266" width="18.28515625" style="42" customWidth="1"/>
    <col min="11267" max="11267" width="15.5703125" style="42" customWidth="1"/>
    <col min="11268" max="11519" width="8.85546875" style="42"/>
    <col min="11520" max="11520" width="46.7109375" style="42" customWidth="1"/>
    <col min="11521" max="11521" width="16" style="42" customWidth="1"/>
    <col min="11522" max="11522" width="18.28515625" style="42" customWidth="1"/>
    <col min="11523" max="11523" width="15.5703125" style="42" customWidth="1"/>
    <col min="11524" max="11775" width="8.85546875" style="42"/>
    <col min="11776" max="11776" width="46.7109375" style="42" customWidth="1"/>
    <col min="11777" max="11777" width="16" style="42" customWidth="1"/>
    <col min="11778" max="11778" width="18.28515625" style="42" customWidth="1"/>
    <col min="11779" max="11779" width="15.5703125" style="42" customWidth="1"/>
    <col min="11780" max="12031" width="8.85546875" style="42"/>
    <col min="12032" max="12032" width="46.7109375" style="42" customWidth="1"/>
    <col min="12033" max="12033" width="16" style="42" customWidth="1"/>
    <col min="12034" max="12034" width="18.28515625" style="42" customWidth="1"/>
    <col min="12035" max="12035" width="15.5703125" style="42" customWidth="1"/>
    <col min="12036" max="12287" width="8.85546875" style="42"/>
    <col min="12288" max="12288" width="46.7109375" style="42" customWidth="1"/>
    <col min="12289" max="12289" width="16" style="42" customWidth="1"/>
    <col min="12290" max="12290" width="18.28515625" style="42" customWidth="1"/>
    <col min="12291" max="12291" width="15.5703125" style="42" customWidth="1"/>
    <col min="12292" max="12543" width="8.85546875" style="42"/>
    <col min="12544" max="12544" width="46.7109375" style="42" customWidth="1"/>
    <col min="12545" max="12545" width="16" style="42" customWidth="1"/>
    <col min="12546" max="12546" width="18.28515625" style="42" customWidth="1"/>
    <col min="12547" max="12547" width="15.5703125" style="42" customWidth="1"/>
    <col min="12548" max="12799" width="8.85546875" style="42"/>
    <col min="12800" max="12800" width="46.7109375" style="42" customWidth="1"/>
    <col min="12801" max="12801" width="16" style="42" customWidth="1"/>
    <col min="12802" max="12802" width="18.28515625" style="42" customWidth="1"/>
    <col min="12803" max="12803" width="15.5703125" style="42" customWidth="1"/>
    <col min="12804" max="13055" width="8.85546875" style="42"/>
    <col min="13056" max="13056" width="46.7109375" style="42" customWidth="1"/>
    <col min="13057" max="13057" width="16" style="42" customWidth="1"/>
    <col min="13058" max="13058" width="18.28515625" style="42" customWidth="1"/>
    <col min="13059" max="13059" width="15.5703125" style="42" customWidth="1"/>
    <col min="13060" max="13311" width="8.85546875" style="42"/>
    <col min="13312" max="13312" width="46.7109375" style="42" customWidth="1"/>
    <col min="13313" max="13313" width="16" style="42" customWidth="1"/>
    <col min="13314" max="13314" width="18.28515625" style="42" customWidth="1"/>
    <col min="13315" max="13315" width="15.5703125" style="42" customWidth="1"/>
    <col min="13316" max="13567" width="8.85546875" style="42"/>
    <col min="13568" max="13568" width="46.7109375" style="42" customWidth="1"/>
    <col min="13569" max="13569" width="16" style="42" customWidth="1"/>
    <col min="13570" max="13570" width="18.28515625" style="42" customWidth="1"/>
    <col min="13571" max="13571" width="15.5703125" style="42" customWidth="1"/>
    <col min="13572" max="13823" width="8.85546875" style="42"/>
    <col min="13824" max="13824" width="46.7109375" style="42" customWidth="1"/>
    <col min="13825" max="13825" width="16" style="42" customWidth="1"/>
    <col min="13826" max="13826" width="18.28515625" style="42" customWidth="1"/>
    <col min="13827" max="13827" width="15.5703125" style="42" customWidth="1"/>
    <col min="13828" max="14079" width="8.85546875" style="42"/>
    <col min="14080" max="14080" width="46.7109375" style="42" customWidth="1"/>
    <col min="14081" max="14081" width="16" style="42" customWidth="1"/>
    <col min="14082" max="14082" width="18.28515625" style="42" customWidth="1"/>
    <col min="14083" max="14083" width="15.5703125" style="42" customWidth="1"/>
    <col min="14084" max="14335" width="8.85546875" style="42"/>
    <col min="14336" max="14336" width="46.7109375" style="42" customWidth="1"/>
    <col min="14337" max="14337" width="16" style="42" customWidth="1"/>
    <col min="14338" max="14338" width="18.28515625" style="42" customWidth="1"/>
    <col min="14339" max="14339" width="15.5703125" style="42" customWidth="1"/>
    <col min="14340" max="14591" width="8.85546875" style="42"/>
    <col min="14592" max="14592" width="46.7109375" style="42" customWidth="1"/>
    <col min="14593" max="14593" width="16" style="42" customWidth="1"/>
    <col min="14594" max="14594" width="18.28515625" style="42" customWidth="1"/>
    <col min="14595" max="14595" width="15.5703125" style="42" customWidth="1"/>
    <col min="14596" max="14847" width="8.85546875" style="42"/>
    <col min="14848" max="14848" width="46.7109375" style="42" customWidth="1"/>
    <col min="14849" max="14849" width="16" style="42" customWidth="1"/>
    <col min="14850" max="14850" width="18.28515625" style="42" customWidth="1"/>
    <col min="14851" max="14851" width="15.5703125" style="42" customWidth="1"/>
    <col min="14852" max="15103" width="8.85546875" style="42"/>
    <col min="15104" max="15104" width="46.7109375" style="42" customWidth="1"/>
    <col min="15105" max="15105" width="16" style="42" customWidth="1"/>
    <col min="15106" max="15106" width="18.28515625" style="42" customWidth="1"/>
    <col min="15107" max="15107" width="15.5703125" style="42" customWidth="1"/>
    <col min="15108" max="15359" width="8.85546875" style="42"/>
    <col min="15360" max="15360" width="46.7109375" style="42" customWidth="1"/>
    <col min="15361" max="15361" width="16" style="42" customWidth="1"/>
    <col min="15362" max="15362" width="18.28515625" style="42" customWidth="1"/>
    <col min="15363" max="15363" width="15.5703125" style="42" customWidth="1"/>
    <col min="15364" max="15615" width="8.85546875" style="42"/>
    <col min="15616" max="15616" width="46.7109375" style="42" customWidth="1"/>
    <col min="15617" max="15617" width="16" style="42" customWidth="1"/>
    <col min="15618" max="15618" width="18.28515625" style="42" customWidth="1"/>
    <col min="15619" max="15619" width="15.5703125" style="42" customWidth="1"/>
    <col min="15620" max="15871" width="8.85546875" style="42"/>
    <col min="15872" max="15872" width="46.7109375" style="42" customWidth="1"/>
    <col min="15873" max="15873" width="16" style="42" customWidth="1"/>
    <col min="15874" max="15874" width="18.28515625" style="42" customWidth="1"/>
    <col min="15875" max="15875" width="15.5703125" style="42" customWidth="1"/>
    <col min="15876" max="16127" width="8.85546875" style="42"/>
    <col min="16128" max="16128" width="46.7109375" style="42" customWidth="1"/>
    <col min="16129" max="16129" width="16" style="42" customWidth="1"/>
    <col min="16130" max="16130" width="18.28515625" style="42" customWidth="1"/>
    <col min="16131" max="16131" width="15.5703125" style="42" customWidth="1"/>
    <col min="16132" max="16382" width="8.85546875" style="42"/>
    <col min="16383" max="16384" width="8.85546875" style="42" customWidth="1"/>
  </cols>
  <sheetData>
    <row r="1" spans="1:6" ht="13.5" x14ac:dyDescent="0.25">
      <c r="B1" s="75" t="s">
        <v>345</v>
      </c>
      <c r="C1" s="75"/>
    </row>
    <row r="2" spans="1:6" s="22" customFormat="1" ht="37.5" customHeight="1" x14ac:dyDescent="0.25">
      <c r="B2" s="71" t="s">
        <v>163</v>
      </c>
      <c r="C2" s="71"/>
      <c r="D2" s="23"/>
      <c r="E2" s="23"/>
      <c r="F2" s="23"/>
    </row>
    <row r="3" spans="1:6" s="22" customFormat="1" ht="21" customHeight="1" x14ac:dyDescent="0.25">
      <c r="B3" s="71" t="s">
        <v>390</v>
      </c>
      <c r="C3" s="71"/>
      <c r="D3" s="71"/>
      <c r="E3" s="25"/>
      <c r="F3" s="25"/>
    </row>
    <row r="4" spans="1:6" s="4" customFormat="1" ht="15" x14ac:dyDescent="0.25">
      <c r="A4" s="2"/>
      <c r="B4" s="2"/>
      <c r="C4" s="62"/>
      <c r="D4" s="62"/>
      <c r="E4" s="62"/>
    </row>
    <row r="5" spans="1:6" s="22" customFormat="1" ht="15" customHeight="1" x14ac:dyDescent="0.25">
      <c r="B5" s="76" t="s">
        <v>391</v>
      </c>
      <c r="C5" s="76"/>
      <c r="D5" s="76"/>
      <c r="E5" s="26"/>
      <c r="F5" s="26"/>
    </row>
    <row r="6" spans="1:6" s="22" customFormat="1" ht="20.25" customHeight="1" x14ac:dyDescent="0.25">
      <c r="B6" s="75" t="s">
        <v>159</v>
      </c>
      <c r="C6" s="75"/>
      <c r="D6" s="23"/>
      <c r="E6" s="23"/>
      <c r="F6" s="23"/>
    </row>
    <row r="7" spans="1:6" ht="52.9" customHeight="1" x14ac:dyDescent="0.25">
      <c r="B7" s="44" t="s">
        <v>164</v>
      </c>
      <c r="C7" s="45" t="s">
        <v>165</v>
      </c>
    </row>
    <row r="8" spans="1:6" ht="30" customHeight="1" x14ac:dyDescent="0.25">
      <c r="A8" s="39" t="e">
        <f>IF((#REF!+C8+D8)&gt;0,"a","b")</f>
        <v>#REF!</v>
      </c>
      <c r="B8" s="46" t="s">
        <v>166</v>
      </c>
      <c r="C8" s="64">
        <v>4148.5519999999997</v>
      </c>
    </row>
    <row r="9" spans="1:6" x14ac:dyDescent="0.25">
      <c r="A9" s="39" t="e">
        <f>IF((#REF!+C9+D9)&gt;0,"a","b")</f>
        <v>#REF!</v>
      </c>
      <c r="B9" s="47"/>
      <c r="C9" s="65"/>
    </row>
    <row r="10" spans="1:6" ht="15" x14ac:dyDescent="0.25">
      <c r="A10" s="39" t="e">
        <f>IF((#REF!+C10+D10)&gt;0,"a","b")</f>
        <v>#REF!</v>
      </c>
      <c r="B10" s="48" t="s">
        <v>167</v>
      </c>
      <c r="C10" s="64">
        <f>C11+C12+C13+C14</f>
        <v>17727.977999999999</v>
      </c>
    </row>
    <row r="11" spans="1:6" ht="15" x14ac:dyDescent="0.25">
      <c r="A11" s="39" t="e">
        <f>IF((#REF!+C11+D11)&gt;0,"a","b")</f>
        <v>#REF!</v>
      </c>
      <c r="B11" s="49" t="s">
        <v>1</v>
      </c>
      <c r="C11" s="64">
        <f>შემოსავლები!C10</f>
        <v>17727.977999999999</v>
      </c>
    </row>
    <row r="12" spans="1:6" ht="15" x14ac:dyDescent="0.25">
      <c r="A12" s="39" t="e">
        <f>IF((#REF!+C12+D12)&gt;0,"a","b")</f>
        <v>#REF!</v>
      </c>
      <c r="B12" s="49" t="s">
        <v>365</v>
      </c>
      <c r="C12" s="66">
        <f>'არაფინანსური აქტივები'!C10</f>
        <v>0</v>
      </c>
    </row>
    <row r="13" spans="1:6" ht="15" x14ac:dyDescent="0.25">
      <c r="A13" s="39" t="e">
        <f>IF((#REF!+C13+D13)&gt;0,"a","b")</f>
        <v>#REF!</v>
      </c>
      <c r="B13" s="49" t="s">
        <v>366</v>
      </c>
      <c r="C13" s="66">
        <f>'ფინანსური აქტივები'!C10</f>
        <v>0</v>
      </c>
    </row>
    <row r="14" spans="1:6" ht="22.9" customHeight="1" x14ac:dyDescent="0.25">
      <c r="A14" s="39" t="e">
        <f>IF((#REF!+C14+D14)&gt;0,"a","b")</f>
        <v>#REF!</v>
      </c>
      <c r="B14" s="49" t="s">
        <v>367</v>
      </c>
      <c r="C14" s="66">
        <f>'ვალდებულებების ზრდა'!E11</f>
        <v>0</v>
      </c>
    </row>
    <row r="15" spans="1:6" ht="20.45" customHeight="1" x14ac:dyDescent="0.25">
      <c r="A15" s="39" t="e">
        <f>IF((#REF!+C15+D15)&gt;0,"a","b")</f>
        <v>#REF!</v>
      </c>
      <c r="B15" s="48" t="s">
        <v>168</v>
      </c>
      <c r="C15" s="64">
        <f>C16+C54+C64+C65</f>
        <v>17727.978000000003</v>
      </c>
    </row>
    <row r="16" spans="1:6" ht="20.45" customHeight="1" x14ac:dyDescent="0.25">
      <c r="A16" s="39" t="e">
        <f>IF((#REF!+C16+D16)&gt;0,"a","b")</f>
        <v>#REF!</v>
      </c>
      <c r="B16" s="49" t="s">
        <v>160</v>
      </c>
      <c r="C16" s="64">
        <f>C17+C24+C49+C50+C51+C52+C53</f>
        <v>16255.078000000001</v>
      </c>
    </row>
    <row r="17" spans="1:3" ht="19.899999999999999" customHeight="1" x14ac:dyDescent="0.25">
      <c r="A17" s="39" t="e">
        <f>IF((#REF!+C17+D17)&gt;0,"a","b")</f>
        <v>#REF!</v>
      </c>
      <c r="B17" s="50" t="s">
        <v>368</v>
      </c>
      <c r="C17" s="64">
        <f t="shared" ref="C17" si="0">C18+C19+C20+C21+C22+C23</f>
        <v>9232.3730000000014</v>
      </c>
    </row>
    <row r="18" spans="1:3" ht="15" x14ac:dyDescent="0.25">
      <c r="A18" s="39" t="e">
        <f>IF((#REF!+C18+D18)&gt;0,"a","b")</f>
        <v>#REF!</v>
      </c>
      <c r="B18" s="51" t="s">
        <v>369</v>
      </c>
      <c r="C18" s="64">
        <v>8267.2420000000002</v>
      </c>
    </row>
    <row r="19" spans="1:3" ht="15" x14ac:dyDescent="0.25">
      <c r="A19" s="39" t="e">
        <f>IF((#REF!+C19+D19)&gt;0,"a","b")</f>
        <v>#REF!</v>
      </c>
      <c r="B19" s="51" t="s">
        <v>370</v>
      </c>
      <c r="C19" s="64">
        <v>0</v>
      </c>
    </row>
    <row r="20" spans="1:3" ht="15" x14ac:dyDescent="0.25">
      <c r="A20" s="39" t="e">
        <f>IF((#REF!+C20+D20)&gt;0,"a","b")</f>
        <v>#REF!</v>
      </c>
      <c r="B20" s="51" t="s">
        <v>173</v>
      </c>
      <c r="C20" s="64">
        <v>763.43100000000004</v>
      </c>
    </row>
    <row r="21" spans="1:3" ht="15" x14ac:dyDescent="0.25">
      <c r="A21" s="39" t="e">
        <f>IF((#REF!+C21+D21)&gt;0,"a","b")</f>
        <v>#REF!</v>
      </c>
      <c r="B21" s="51" t="s">
        <v>174</v>
      </c>
      <c r="C21" s="64">
        <v>201.7</v>
      </c>
    </row>
    <row r="22" spans="1:3" ht="15" x14ac:dyDescent="0.25">
      <c r="A22" s="39" t="e">
        <f>IF((#REF!+C22+D22)&gt;0,"a","b")</f>
        <v>#REF!</v>
      </c>
      <c r="B22" s="51" t="s">
        <v>176</v>
      </c>
      <c r="C22" s="64">
        <v>0</v>
      </c>
    </row>
    <row r="23" spans="1:3" ht="15" x14ac:dyDescent="0.25">
      <c r="A23" s="39" t="e">
        <f>IF((#REF!+C23+D23)&gt;0,"a","b")</f>
        <v>#REF!</v>
      </c>
      <c r="B23" s="51" t="s">
        <v>175</v>
      </c>
      <c r="C23" s="64">
        <v>0</v>
      </c>
    </row>
    <row r="24" spans="1:3" ht="15" x14ac:dyDescent="0.25">
      <c r="A24" s="39" t="e">
        <f>IF((#REF!+C24+D24)&gt;0,"a","b")</f>
        <v>#REF!</v>
      </c>
      <c r="B24" s="50" t="s">
        <v>371</v>
      </c>
      <c r="C24" s="64">
        <f>C25+C26+C29+C42+C43+C44+C45+C46+C47+C48</f>
        <v>5335.2150000000001</v>
      </c>
    </row>
    <row r="25" spans="1:3" ht="15" x14ac:dyDescent="0.25">
      <c r="A25" s="39" t="e">
        <f>IF((#REF!+C25+D25)&gt;0,"a","b")</f>
        <v>#REF!</v>
      </c>
      <c r="B25" s="51" t="s">
        <v>372</v>
      </c>
      <c r="C25" s="64">
        <v>3271.2150000000001</v>
      </c>
    </row>
    <row r="26" spans="1:3" ht="15" x14ac:dyDescent="0.25">
      <c r="A26" s="39" t="e">
        <f>IF((#REF!+C26+D26)&gt;0,"a","b")</f>
        <v>#REF!</v>
      </c>
      <c r="B26" s="51" t="s">
        <v>172</v>
      </c>
      <c r="C26" s="64">
        <f t="shared" ref="C26" si="1">C27+C28</f>
        <v>150</v>
      </c>
    </row>
    <row r="27" spans="1:3" ht="15" x14ac:dyDescent="0.25">
      <c r="A27" s="39" t="e">
        <f>IF((#REF!+C27+D27)&gt;0,"a","b")</f>
        <v>#REF!</v>
      </c>
      <c r="B27" s="58" t="s">
        <v>347</v>
      </c>
      <c r="C27" s="64">
        <v>60</v>
      </c>
    </row>
    <row r="28" spans="1:3" ht="15" x14ac:dyDescent="0.25">
      <c r="A28" s="39" t="e">
        <f>IF((#REF!+C28+D28)&gt;0,"a","b")</f>
        <v>#REF!</v>
      </c>
      <c r="B28" s="58" t="s">
        <v>348</v>
      </c>
      <c r="C28" s="64">
        <v>90</v>
      </c>
    </row>
    <row r="29" spans="1:3" ht="15" x14ac:dyDescent="0.25">
      <c r="A29" s="39" t="e">
        <f>IF((#REF!+C29+D29)&gt;0,"a","b")</f>
        <v>#REF!</v>
      </c>
      <c r="B29" s="51" t="s">
        <v>373</v>
      </c>
      <c r="C29" s="64">
        <f>C30+C31+C32+C33+C34+C35+C36+C37+C38+C39+C40+C41</f>
        <v>959</v>
      </c>
    </row>
    <row r="30" spans="1:3" ht="42.6" customHeight="1" x14ac:dyDescent="0.25">
      <c r="A30" s="39" t="e">
        <f>IF((#REF!+C30+D30)&gt;0,"a","b")</f>
        <v>#REF!</v>
      </c>
      <c r="B30" s="52" t="s">
        <v>349</v>
      </c>
      <c r="C30" s="64">
        <v>110</v>
      </c>
    </row>
    <row r="31" spans="1:3" ht="15" x14ac:dyDescent="0.25">
      <c r="A31" s="39" t="e">
        <f>IF((#REF!+C31+D31)&gt;0,"a","b")</f>
        <v>#REF!</v>
      </c>
      <c r="B31" s="52" t="s">
        <v>350</v>
      </c>
      <c r="C31" s="64">
        <v>110</v>
      </c>
    </row>
    <row r="32" spans="1:3" ht="48.6" customHeight="1" x14ac:dyDescent="0.25">
      <c r="A32" s="39" t="e">
        <f>IF((#REF!+C32+D32)&gt;0,"a","b")</f>
        <v>#REF!</v>
      </c>
      <c r="B32" s="52" t="s">
        <v>351</v>
      </c>
      <c r="C32" s="64">
        <v>105</v>
      </c>
    </row>
    <row r="33" spans="1:3" ht="25.5" x14ac:dyDescent="0.25">
      <c r="A33" s="39" t="e">
        <f>IF((#REF!+C33+D33)&gt;0,"a","b")</f>
        <v>#REF!</v>
      </c>
      <c r="B33" s="52" t="s">
        <v>352</v>
      </c>
      <c r="C33" s="64">
        <v>60</v>
      </c>
    </row>
    <row r="34" spans="1:3" ht="15" x14ac:dyDescent="0.25">
      <c r="A34" s="39" t="e">
        <f>IF((#REF!+C34+D34)&gt;0,"a","b")</f>
        <v>#REF!</v>
      </c>
      <c r="B34" s="53" t="s">
        <v>353</v>
      </c>
      <c r="C34" s="64">
        <v>80</v>
      </c>
    </row>
    <row r="35" spans="1:3" ht="15" x14ac:dyDescent="0.25">
      <c r="A35" s="39" t="e">
        <f>IF((#REF!+C35+D35)&gt;0,"a","b")</f>
        <v>#REF!</v>
      </c>
      <c r="B35" s="52" t="s">
        <v>354</v>
      </c>
      <c r="C35" s="64">
        <v>20</v>
      </c>
    </row>
    <row r="36" spans="1:3" ht="15" x14ac:dyDescent="0.25">
      <c r="A36" s="39" t="e">
        <f>IF((#REF!+C36+D36)&gt;0,"a","b")</f>
        <v>#REF!</v>
      </c>
      <c r="B36" s="52" t="s">
        <v>355</v>
      </c>
      <c r="C36" s="64">
        <v>30</v>
      </c>
    </row>
    <row r="37" spans="1:3" ht="25.5" x14ac:dyDescent="0.25">
      <c r="A37" s="39" t="e">
        <f>IF((#REF!+C37+D37)&gt;0,"a","b")</f>
        <v>#REF!</v>
      </c>
      <c r="B37" s="52" t="s">
        <v>356</v>
      </c>
      <c r="C37" s="64">
        <v>70</v>
      </c>
    </row>
    <row r="38" spans="1:3" ht="25.5" x14ac:dyDescent="0.25">
      <c r="A38" s="39" t="e">
        <f>IF((#REF!+C38+D38)&gt;0,"a","b")</f>
        <v>#REF!</v>
      </c>
      <c r="B38" s="52" t="s">
        <v>357</v>
      </c>
      <c r="C38" s="64">
        <v>25</v>
      </c>
    </row>
    <row r="39" spans="1:3" ht="15" x14ac:dyDescent="0.25">
      <c r="A39" s="39" t="e">
        <f>IF((#REF!+C39+D39)&gt;0,"a","b")</f>
        <v>#REF!</v>
      </c>
      <c r="B39" s="52" t="s">
        <v>358</v>
      </c>
      <c r="C39" s="64">
        <v>39</v>
      </c>
    </row>
    <row r="40" spans="1:3" ht="15" x14ac:dyDescent="0.25">
      <c r="A40" s="39" t="e">
        <f>IF((#REF!+C40+D40)&gt;0,"a","b")</f>
        <v>#REF!</v>
      </c>
      <c r="B40" s="52" t="s">
        <v>359</v>
      </c>
      <c r="C40" s="64">
        <v>10</v>
      </c>
    </row>
    <row r="41" spans="1:3" ht="15" x14ac:dyDescent="0.25">
      <c r="A41" s="39" t="e">
        <f>IF((#REF!+C41+D41)&gt;0,"a","b")</f>
        <v>#REF!</v>
      </c>
      <c r="B41" s="52" t="s">
        <v>360</v>
      </c>
      <c r="C41" s="64">
        <v>300</v>
      </c>
    </row>
    <row r="42" spans="1:3" ht="15" x14ac:dyDescent="0.25">
      <c r="A42" s="39" t="e">
        <f>IF((#REF!+C42+D42)&gt;0,"a","b")</f>
        <v>#REF!</v>
      </c>
      <c r="B42" s="51" t="s">
        <v>374</v>
      </c>
      <c r="C42" s="64">
        <v>50</v>
      </c>
    </row>
    <row r="43" spans="1:3" ht="15" x14ac:dyDescent="0.25">
      <c r="A43" s="39" t="e">
        <f>IF((#REF!+C43+D43)&gt;0,"a","b")</f>
        <v>#REF!</v>
      </c>
      <c r="B43" s="51" t="s">
        <v>375</v>
      </c>
      <c r="C43" s="64">
        <v>45</v>
      </c>
    </row>
    <row r="44" spans="1:3" ht="15" x14ac:dyDescent="0.25">
      <c r="A44" s="39" t="e">
        <f>IF((#REF!+C44+D44)&gt;0,"a","b")</f>
        <v>#REF!</v>
      </c>
      <c r="B44" s="51" t="s">
        <v>376</v>
      </c>
      <c r="C44" s="64">
        <v>10</v>
      </c>
    </row>
    <row r="45" spans="1:3" ht="25.5" x14ac:dyDescent="0.25">
      <c r="A45" s="39" t="e">
        <f>IF((#REF!+C45+D45)&gt;0,"a","b")</f>
        <v>#REF!</v>
      </c>
      <c r="B45" s="51" t="s">
        <v>377</v>
      </c>
      <c r="C45" s="64">
        <v>50</v>
      </c>
    </row>
    <row r="46" spans="1:3" ht="25.5" x14ac:dyDescent="0.25">
      <c r="A46" s="39" t="e">
        <f>IF((#REF!+C46+D46)&gt;0,"a","b")</f>
        <v>#REF!</v>
      </c>
      <c r="B46" s="51" t="s">
        <v>378</v>
      </c>
      <c r="C46" s="64">
        <v>230</v>
      </c>
    </row>
    <row r="47" spans="1:3" ht="15" x14ac:dyDescent="0.25">
      <c r="A47" s="39" t="e">
        <f>IF((#REF!+C47+D47)&gt;0,"a","b")</f>
        <v>#REF!</v>
      </c>
      <c r="B47" s="51" t="s">
        <v>379</v>
      </c>
      <c r="C47" s="64">
        <v>0</v>
      </c>
    </row>
    <row r="48" spans="1:3" ht="15" x14ac:dyDescent="0.25">
      <c r="A48" s="39" t="e">
        <f>IF((#REF!+C48+D48)&gt;0,"a","b")</f>
        <v>#REF!</v>
      </c>
      <c r="B48" s="51" t="s">
        <v>380</v>
      </c>
      <c r="C48" s="64">
        <v>570</v>
      </c>
    </row>
    <row r="49" spans="1:3" ht="15" x14ac:dyDescent="0.25">
      <c r="A49" s="39" t="e">
        <f>IF((#REF!+C49+D49)&gt;0,"a","b")</f>
        <v>#REF!</v>
      </c>
      <c r="B49" s="50" t="s">
        <v>161</v>
      </c>
      <c r="C49" s="64"/>
    </row>
    <row r="50" spans="1:3" ht="15" x14ac:dyDescent="0.25">
      <c r="A50" s="39" t="e">
        <f>IF((#REF!+C50+D50)&gt;0,"a","b")</f>
        <v>#REF!</v>
      </c>
      <c r="B50" s="50" t="s">
        <v>162</v>
      </c>
      <c r="C50" s="64"/>
    </row>
    <row r="51" spans="1:3" ht="15" x14ac:dyDescent="0.25">
      <c r="A51" s="39" t="e">
        <f>IF((#REF!+C51+D51)&gt;0,"a","b")</f>
        <v>#REF!</v>
      </c>
      <c r="B51" s="50" t="s">
        <v>2</v>
      </c>
      <c r="C51" s="64">
        <v>482.49</v>
      </c>
    </row>
    <row r="52" spans="1:3" ht="15" x14ac:dyDescent="0.25">
      <c r="A52" s="39" t="e">
        <f>IF((#REF!+C52+D52)&gt;0,"a","b")</f>
        <v>#REF!</v>
      </c>
      <c r="B52" s="50" t="s">
        <v>381</v>
      </c>
      <c r="C52" s="64">
        <v>260</v>
      </c>
    </row>
    <row r="53" spans="1:3" ht="15" x14ac:dyDescent="0.25">
      <c r="A53" s="39" t="e">
        <f>IF((#REF!+C53+D53)&gt;0,"a","b")</f>
        <v>#REF!</v>
      </c>
      <c r="B53" s="50" t="s">
        <v>382</v>
      </c>
      <c r="C53" s="64">
        <v>945</v>
      </c>
    </row>
    <row r="54" spans="1:3" ht="15" x14ac:dyDescent="0.25">
      <c r="A54" s="39" t="e">
        <f>IF((#REF!+C54+D54)&gt;0,"a","b")</f>
        <v>#REF!</v>
      </c>
      <c r="B54" s="50" t="s">
        <v>383</v>
      </c>
      <c r="C54" s="64">
        <f t="shared" ref="C54" si="2">C55+C61+C62+C63</f>
        <v>1402.9</v>
      </c>
    </row>
    <row r="55" spans="1:3" ht="15" x14ac:dyDescent="0.25">
      <c r="A55" s="39" t="e">
        <f>IF((#REF!+C55+D55)&gt;0,"a","b")</f>
        <v>#REF!</v>
      </c>
      <c r="B55" s="51" t="s">
        <v>178</v>
      </c>
      <c r="C55" s="64">
        <f t="shared" ref="C55" si="3">C56+C57+C60</f>
        <v>1120</v>
      </c>
    </row>
    <row r="56" spans="1:3" ht="15" x14ac:dyDescent="0.25">
      <c r="A56" s="39" t="e">
        <f>IF((#REF!+C56+D56)&gt;0,"a","b")</f>
        <v>#REF!</v>
      </c>
      <c r="B56" s="52" t="s">
        <v>361</v>
      </c>
      <c r="C56" s="64">
        <v>1120</v>
      </c>
    </row>
    <row r="57" spans="1:3" ht="15" x14ac:dyDescent="0.25">
      <c r="A57" s="39" t="e">
        <f>IF((#REF!+C57+D57)&gt;0,"a","b")</f>
        <v>#REF!</v>
      </c>
      <c r="B57" s="52" t="s">
        <v>362</v>
      </c>
      <c r="C57" s="64"/>
    </row>
    <row r="58" spans="1:3" ht="15" x14ac:dyDescent="0.25">
      <c r="A58" s="39" t="e">
        <f>IF((#REF!+C58+D58)&gt;0,"a","b")</f>
        <v>#REF!</v>
      </c>
      <c r="B58" s="54" t="s">
        <v>192</v>
      </c>
      <c r="C58" s="64"/>
    </row>
    <row r="59" spans="1:3" ht="15" x14ac:dyDescent="0.25">
      <c r="A59" s="39" t="e">
        <f>IF((#REF!+C59+D59)&gt;0,"a","b")</f>
        <v>#REF!</v>
      </c>
      <c r="B59" s="54" t="s">
        <v>199</v>
      </c>
      <c r="C59" s="64"/>
    </row>
    <row r="60" spans="1:3" ht="15" x14ac:dyDescent="0.25">
      <c r="A60" s="39" t="e">
        <f>IF((#REF!+C60+D60)&gt;0,"a","b")</f>
        <v>#REF!</v>
      </c>
      <c r="B60" s="52" t="s">
        <v>220</v>
      </c>
      <c r="C60" s="64"/>
    </row>
    <row r="61" spans="1:3" ht="15" x14ac:dyDescent="0.25">
      <c r="A61" s="39" t="e">
        <f>IF((#REF!+C61+D61)&gt;0,"a","b")</f>
        <v>#REF!</v>
      </c>
      <c r="B61" s="51" t="s">
        <v>363</v>
      </c>
      <c r="C61" s="64">
        <v>282.89999999999998</v>
      </c>
    </row>
    <row r="62" spans="1:3" x14ac:dyDescent="0.25">
      <c r="A62" s="39" t="e">
        <f>IF((#REF!+C62+D62)&gt;0,"a","b")</f>
        <v>#REF!</v>
      </c>
      <c r="B62" s="51" t="s">
        <v>232</v>
      </c>
      <c r="C62" s="65"/>
    </row>
    <row r="63" spans="1:3" x14ac:dyDescent="0.25">
      <c r="A63" s="39" t="e">
        <f>IF((#REF!+C63+D63)&gt;0,"a","b")</f>
        <v>#REF!</v>
      </c>
      <c r="B63" s="51" t="s">
        <v>364</v>
      </c>
      <c r="C63" s="65"/>
    </row>
    <row r="64" spans="1:3" ht="15" x14ac:dyDescent="0.25">
      <c r="A64" s="39" t="e">
        <f>IF((#REF!+C64+D64)&gt;0,"a","b")</f>
        <v>#REF!</v>
      </c>
      <c r="B64" s="50" t="s">
        <v>384</v>
      </c>
      <c r="C64" s="65"/>
    </row>
    <row r="65" spans="1:6" ht="15" x14ac:dyDescent="0.25">
      <c r="A65" s="39" t="e">
        <f>IF((#REF!+C65+D65)&gt;0,"a","b")</f>
        <v>#REF!</v>
      </c>
      <c r="B65" s="50" t="s">
        <v>385</v>
      </c>
      <c r="C65" s="64">
        <v>70</v>
      </c>
    </row>
    <row r="66" spans="1:6" ht="13.5" x14ac:dyDescent="0.25">
      <c r="A66" s="39"/>
      <c r="B66" s="55"/>
      <c r="C66" s="67"/>
    </row>
    <row r="67" spans="1:6" ht="15" x14ac:dyDescent="0.25">
      <c r="A67" s="39" t="e">
        <f>IF((#REF!+C67+D67)&gt;0,"a","b")</f>
        <v>#REF!</v>
      </c>
      <c r="B67" s="46" t="s">
        <v>169</v>
      </c>
      <c r="C67" s="64">
        <f>C10-C15</f>
        <v>0</v>
      </c>
    </row>
    <row r="68" spans="1:6" ht="13.5" x14ac:dyDescent="0.25">
      <c r="A68" s="39"/>
      <c r="B68" s="56"/>
      <c r="C68" s="68"/>
    </row>
    <row r="69" spans="1:6" ht="15" x14ac:dyDescent="0.25">
      <c r="A69" s="39" t="e">
        <f>IF((#REF!+C69+D69)&gt;0,"a","b")</f>
        <v>#REF!</v>
      </c>
      <c r="B69" s="57" t="s">
        <v>170</v>
      </c>
      <c r="C69" s="64">
        <f>C8+C67</f>
        <v>4148.5519999999997</v>
      </c>
    </row>
    <row r="70" spans="1:6" ht="13.5" x14ac:dyDescent="0.25">
      <c r="A70" s="39"/>
      <c r="B70" s="40"/>
      <c r="C70" s="41"/>
    </row>
    <row r="71" spans="1:6" ht="13.5" x14ac:dyDescent="0.25">
      <c r="A71" s="39"/>
      <c r="B71" s="40"/>
      <c r="C71" s="41"/>
    </row>
    <row r="74" spans="1:6" ht="26.45" customHeight="1" x14ac:dyDescent="0.25">
      <c r="B74" s="74" t="s">
        <v>171</v>
      </c>
      <c r="C74" s="74"/>
      <c r="D74" s="27"/>
      <c r="E74" s="27"/>
      <c r="F74" s="27"/>
    </row>
  </sheetData>
  <sheetProtection algorithmName="SHA-512" hashValue="0ickwtDif8fA4BOoNGInHxs6wNmSg3yM6W8oAnmNi3Egk7j/Kdy5ZtSDWaltId5b4pzLbo/NxGFaSZ+bthblYw==" saltValue="nV+2kRXaH1ovxt3m9EjFYA==" spinCount="100000" sheet="1" formatCells="0" formatColumns="0" formatRows="0" insertColumns="0" insertRows="0" insertHyperlinks="0" deleteColumns="0" deleteRows="0" sort="0" autoFilter="0" pivotTables="0"/>
  <autoFilter ref="A7:F69"/>
  <mergeCells count="6">
    <mergeCell ref="B74:C74"/>
    <mergeCell ref="B1:C1"/>
    <mergeCell ref="B2:C2"/>
    <mergeCell ref="B6:C6"/>
    <mergeCell ref="B5:D5"/>
    <mergeCell ref="B3:D3"/>
  </mergeCells>
  <printOptions horizontalCentered="1"/>
  <pageMargins left="0.27559055118110237" right="0.15748031496062992" top="0.27559055118110237" bottom="0.19685039370078741" header="0.31496062992125984" footer="0.15748031496062992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შემოსავლები</vt:lpstr>
      <vt:lpstr>არაფინანსური აქტივები</vt:lpstr>
      <vt:lpstr>ფინანსური აქტივები</vt:lpstr>
      <vt:lpstr>ვალდებულებების ზრდა</vt:lpstr>
      <vt:lpstr>ნაერთი</vt:lpstr>
      <vt:lpstr>'არაფინანსური აქტივები'!Print_Area</vt:lpstr>
      <vt:lpstr>'ვალდებულებების ზრდა'!Print_Area</vt:lpstr>
      <vt:lpstr>ნაერთი!Print_Area</vt:lpstr>
      <vt:lpstr>'ფინანსური აქტივები'!Print_Area</vt:lpstr>
      <vt:lpstr>შემოსავლები!Print_Area</vt:lpstr>
      <vt:lpstr>'არაფინანსური აქტივები'!Print_Titles</vt:lpstr>
      <vt:lpstr>ნაერთი!Print_Titles</vt:lpstr>
      <vt:lpstr>შემოსავლები!Print_Titles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მარიამ ტაბატაძე</dc:creator>
  <cp:lastModifiedBy>Windows User</cp:lastModifiedBy>
  <cp:lastPrinted>2015-01-21T05:48:37Z</cp:lastPrinted>
  <dcterms:created xsi:type="dcterms:W3CDTF">2014-08-13T09:47:24Z</dcterms:created>
  <dcterms:modified xsi:type="dcterms:W3CDTF">2018-02-12T08:15:04Z</dcterms:modified>
</cp:coreProperties>
</file>